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En Poule" sheetId="1" r:id="rId1"/>
    <sheet name="Affic.poule" sheetId="2" r:id="rId2"/>
    <sheet name="En E D " sheetId="3" r:id="rId3"/>
    <sheet name="Affic. ED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<sst xmlns="http://schemas.openxmlformats.org/spreadsheetml/2006/main" count="112" uniqueCount="61">
  <si>
    <t>DELEGUE</t>
  </si>
  <si>
    <t>Dotation de l'organisateurs :</t>
  </si>
  <si>
    <t xml:space="preserve">Indemnités </t>
  </si>
  <si>
    <t>N° REGIONAL</t>
  </si>
  <si>
    <t xml:space="preserve">Lieu : </t>
  </si>
  <si>
    <t>Nombres d'équipes engagées :</t>
  </si>
  <si>
    <t>Club :</t>
  </si>
  <si>
    <t xml:space="preserve">Nombre équipe sortie de poule </t>
  </si>
  <si>
    <t>Total</t>
  </si>
  <si>
    <t>Responsable :</t>
  </si>
  <si>
    <t xml:space="preserve"> I  Calcul du maximum au vainqueurs et du mininum 1/2 finale (Exemple) </t>
  </si>
  <si>
    <t xml:space="preserve">Nbs équipe </t>
  </si>
  <si>
    <t>Doub. Trip.</t>
  </si>
  <si>
    <t>Part/joueur</t>
  </si>
  <si>
    <t>Participation</t>
  </si>
  <si>
    <t xml:space="preserve">Dotation </t>
  </si>
  <si>
    <t>Total indemnités</t>
  </si>
  <si>
    <t>Montant des indem. maxi du vainqueur 25 % du total des indemnités</t>
  </si>
  <si>
    <t>Montant des indem. des 1/2 doit être = ou supèrieur 60 % de indemnité percue par le vainqueur</t>
  </si>
  <si>
    <t xml:space="preserve">II On informe uniquement les cellules grisées  </t>
  </si>
  <si>
    <t>Equipes indemnisés</t>
  </si>
  <si>
    <t>Indemnités par équipe</t>
  </si>
  <si>
    <t>Cumul par partie</t>
  </si>
  <si>
    <t>Reste indemnités à répartir</t>
  </si>
  <si>
    <t>Cumulé</t>
  </si>
  <si>
    <t>Sortie de Poule</t>
  </si>
  <si>
    <t xml:space="preserve">1ère partie </t>
  </si>
  <si>
    <t xml:space="preserve">cadrage </t>
  </si>
  <si>
    <t>64ème</t>
  </si>
  <si>
    <t>32ème</t>
  </si>
  <si>
    <t>16ème</t>
  </si>
  <si>
    <t xml:space="preserve">8ème </t>
  </si>
  <si>
    <t xml:space="preserve">1/4 </t>
  </si>
  <si>
    <t>1/2</t>
  </si>
  <si>
    <t>Les indem. Cumulé des 1/2</t>
  </si>
  <si>
    <t>Supérieure à :</t>
  </si>
  <si>
    <t>Finale</t>
  </si>
  <si>
    <t>L'indem. du vainqueur cumulé</t>
  </si>
  <si>
    <t>Inférieure à :</t>
  </si>
  <si>
    <t>DOCUMENT A ENVOYER AVEC L'EVALUATION AU CD ET A LA LIGUE</t>
  </si>
  <si>
    <t xml:space="preserve">Inscrits </t>
  </si>
  <si>
    <t>Inscription</t>
  </si>
  <si>
    <t xml:space="preserve">Montant maxi au vainqueur égale ou inférieure à 25% du total des indemninités   Montant des 1/2 doit être  égale ou supérieure à 60% de l'indemnité perçue par le vainqueur. </t>
  </si>
  <si>
    <t xml:space="preserve">DOTATION </t>
  </si>
  <si>
    <t xml:space="preserve">TOTAL INDEMNITES </t>
  </si>
  <si>
    <t xml:space="preserve">REPARTITION DES INDEMNITES </t>
  </si>
  <si>
    <t xml:space="preserve">PARTIES </t>
  </si>
  <si>
    <t>Equipes indemnisées</t>
  </si>
  <si>
    <t xml:space="preserve">Total </t>
  </si>
  <si>
    <t>REGIONAL</t>
  </si>
  <si>
    <t>1ére  partie</t>
  </si>
  <si>
    <t xml:space="preserve">2ème partie </t>
  </si>
  <si>
    <t xml:space="preserve">Montant maxi au vainqueur égale ou inférieure à 25% du total des indemninités / Montant des 1/2 doit être  égale ou supérieure à 60% de l'indemnité perçue par le vainqueur. </t>
  </si>
  <si>
    <t>CALCUL AUTOMATIQUES DES INDEMNITES AUX JOUEURS REGIONAL EN POULE</t>
  </si>
  <si>
    <t>CALCUL AUTOMATIQUES DES INDEMNITES AUX JOUEURS REGIONAL  EN ELIMINATION DIRECTE</t>
  </si>
  <si>
    <t xml:space="preserve">INDEMNITES DES JOUEURS  REGIONAL  POULE AU CUMUL </t>
  </si>
  <si>
    <t xml:space="preserve">INDEMNITES DES JOUEURS   REGIONAL EN ELIMINATION DIRECTE AU CUMUL  </t>
  </si>
  <si>
    <t xml:space="preserve">Indemnités cumulées </t>
  </si>
  <si>
    <t xml:space="preserve">Calcul du maximum au vainqueurs et du mininum 1/2 finale (Exemple) </t>
  </si>
  <si>
    <t xml:space="preserve">On informe uniquement les cellules grisées  </t>
  </si>
  <si>
    <t>Total de la dotation 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</si>
</sst>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_ ;\-#,##0\ "/>
    <numFmt numFmtId="166" formatCode="#,##0.00_ ;\-#,##0.00\ "/>
    <numFmt numFmtId="167" formatCode="#,##0.00\ _€"/>
    <numFmt numFmtId="168" formatCode="#,##0_ ;[Red]\-#,##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sz val="14"/>
      <color indexed="8"/>
      <name val="Calibri"/>
      <family val="2"/>
    </font>
    <font>
      <sz val="16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7"/>
      <name val="Calibri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sz val="1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2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8"/>
      <color rgb="FFFF0000"/>
      <name val="Calibri"/>
      <family val="2"/>
    </font>
    <font>
      <sz val="10"/>
      <color rgb="FFFF00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72"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164" fontId="18" fillId="6" borderId="10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5" fontId="19" fillId="0" borderId="10" xfId="0" applyNumberFormat="1" applyFont="1" applyFill="1" applyBorder="1" applyAlignment="1" applyProtection="1">
      <alignment horizontal="center" vertical="center"/>
      <protection locked="0"/>
    </xf>
    <xf numFmtId="164" fontId="18" fillId="0" borderId="11" xfId="0" applyNumberFormat="1" applyFont="1" applyBorder="1" applyAlignment="1" applyProtection="1">
      <alignment vertical="center"/>
      <protection/>
    </xf>
    <xf numFmtId="164" fontId="19" fillId="0" borderId="10" xfId="0" applyNumberFormat="1" applyFont="1" applyBorder="1" applyAlignment="1" applyProtection="1">
      <alignment vertical="center"/>
      <protection/>
    </xf>
    <xf numFmtId="165" fontId="19" fillId="6" borderId="10" xfId="0" applyNumberFormat="1" applyFont="1" applyFill="1" applyBorder="1" applyAlignment="1" applyProtection="1">
      <alignment horizontal="center" vertical="center"/>
      <protection locked="0"/>
    </xf>
    <xf numFmtId="44" fontId="19" fillId="33" borderId="10" xfId="0" applyNumberFormat="1" applyFont="1" applyFill="1" applyBorder="1" applyAlignment="1" applyProtection="1">
      <alignment vertical="center"/>
      <protection/>
    </xf>
    <xf numFmtId="166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164" fontId="18" fillId="0" borderId="10" xfId="0" applyNumberFormat="1" applyFont="1" applyBorder="1" applyAlignment="1" applyProtection="1">
      <alignment vertical="center"/>
      <protection/>
    </xf>
    <xf numFmtId="165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vertical="center"/>
      <protection/>
    </xf>
    <xf numFmtId="44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165" fontId="0" fillId="33" borderId="10" xfId="0" applyNumberFormat="1" applyFont="1" applyFill="1" applyBorder="1" applyAlignment="1" applyProtection="1">
      <alignment horizontal="center" vertical="center"/>
      <protection/>
    </xf>
    <xf numFmtId="44" fontId="0" fillId="0" borderId="10" xfId="0" applyNumberFormat="1" applyFont="1" applyBorder="1" applyAlignment="1" applyProtection="1">
      <alignment horizontal="right" vertical="center"/>
      <protection/>
    </xf>
    <xf numFmtId="164" fontId="0" fillId="0" borderId="10" xfId="0" applyNumberFormat="1" applyFont="1" applyFill="1" applyBorder="1" applyAlignment="1" applyProtection="1">
      <alignment horizontal="center" vertical="center"/>
      <protection/>
    </xf>
    <xf numFmtId="164" fontId="0" fillId="0" borderId="1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164" fontId="21" fillId="0" borderId="10" xfId="0" applyNumberFormat="1" applyFont="1" applyFill="1" applyBorder="1" applyAlignment="1" applyProtection="1">
      <alignment horizontal="right" vertical="center"/>
      <protection/>
    </xf>
    <xf numFmtId="9" fontId="59" fillId="0" borderId="0" xfId="0" applyNumberFormat="1" applyFont="1" applyBorder="1" applyAlignment="1" applyProtection="1">
      <alignment vertical="center"/>
      <protection/>
    </xf>
    <xf numFmtId="164" fontId="59" fillId="0" borderId="0" xfId="0" applyNumberFormat="1" applyFont="1" applyBorder="1" applyAlignment="1" applyProtection="1">
      <alignment vertical="center"/>
      <protection/>
    </xf>
    <xf numFmtId="9" fontId="23" fillId="0" borderId="14" xfId="0" applyNumberFormat="1" applyFont="1" applyFill="1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 horizontal="center" vertical="center"/>
      <protection/>
    </xf>
    <xf numFmtId="44" fontId="21" fillId="0" borderId="14" xfId="0" applyNumberFormat="1" applyFont="1" applyFill="1" applyBorder="1" applyAlignment="1" applyProtection="1">
      <alignment horizontal="right" vertical="center"/>
      <protection/>
    </xf>
    <xf numFmtId="164" fontId="21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9" fontId="23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44" fontId="21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64" fontId="60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44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4" fontId="0" fillId="0" borderId="10" xfId="0" applyNumberFormat="1" applyFont="1" applyBorder="1" applyAlignment="1" applyProtection="1">
      <alignment horizontal="center" vertical="center" wrapText="1"/>
      <protection/>
    </xf>
    <xf numFmtId="44" fontId="0" fillId="0" borderId="15" xfId="0" applyNumberFormat="1" applyFont="1" applyBorder="1" applyAlignment="1" applyProtection="1">
      <alignment horizontal="center" vertical="center" wrapText="1"/>
      <protection/>
    </xf>
    <xf numFmtId="7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165" fontId="0" fillId="0" borderId="10" xfId="0" applyNumberFormat="1" applyFont="1" applyFill="1" applyBorder="1" applyAlignment="1" applyProtection="1">
      <alignment horizontal="center" vertical="center"/>
      <protection/>
    </xf>
    <xf numFmtId="8" fontId="0" fillId="6" borderId="10" xfId="0" applyNumberFormat="1" applyFill="1" applyBorder="1" applyAlignment="1" applyProtection="1">
      <alignment horizontal="right" vertical="center"/>
      <protection locked="0"/>
    </xf>
    <xf numFmtId="164" fontId="0" fillId="0" borderId="15" xfId="0" applyNumberFormat="1" applyFont="1" applyBorder="1" applyAlignment="1" applyProtection="1">
      <alignment horizontal="right" vertical="center"/>
      <protection/>
    </xf>
    <xf numFmtId="164" fontId="25" fillId="0" borderId="10" xfId="0" applyNumberFormat="1" applyFont="1" applyBorder="1" applyAlignment="1" applyProtection="1">
      <alignment horizontal="right" vertical="center"/>
      <protection/>
    </xf>
    <xf numFmtId="2" fontId="6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0" fillId="0" borderId="11" xfId="0" applyNumberFormat="1" applyFont="1" applyFill="1" applyBorder="1" applyAlignment="1" applyProtection="1">
      <alignment horizontal="center" vertical="center"/>
      <protection/>
    </xf>
    <xf numFmtId="8" fontId="0" fillId="6" borderId="10" xfId="0" applyNumberFormat="1" applyFont="1" applyFill="1" applyBorder="1" applyAlignment="1" applyProtection="1">
      <alignment horizontal="right" vertical="center"/>
      <protection locked="0"/>
    </xf>
    <xf numFmtId="7" fontId="0" fillId="0" borderId="10" xfId="0" applyNumberFormat="1" applyFont="1" applyBorder="1" applyAlignment="1" applyProtection="1">
      <alignment horizontal="right" vertical="center"/>
      <protection/>
    </xf>
    <xf numFmtId="2" fontId="62" fillId="0" borderId="12" xfId="0" applyNumberFormat="1" applyFont="1" applyFill="1" applyBorder="1" applyAlignment="1" applyProtection="1">
      <alignment vertical="center"/>
      <protection/>
    </xf>
    <xf numFmtId="2" fontId="6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165" fontId="0" fillId="33" borderId="11" xfId="0" applyNumberFormat="1" applyFont="1" applyFill="1" applyBorder="1" applyAlignment="1" applyProtection="1">
      <alignment horizontal="center" vertical="center"/>
      <protection/>
    </xf>
    <xf numFmtId="44" fontId="0" fillId="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2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64" fontId="18" fillId="0" borderId="10" xfId="0" applyNumberFormat="1" applyFont="1" applyFill="1" applyBorder="1" applyAlignment="1" applyProtection="1">
      <alignment vertical="center"/>
      <protection/>
    </xf>
    <xf numFmtId="44" fontId="21" fillId="0" borderId="10" xfId="0" applyNumberFormat="1" applyFont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164" fontId="0" fillId="0" borderId="10" xfId="0" applyNumberFormat="1" applyFont="1" applyFill="1" applyBorder="1" applyAlignment="1" applyProtection="1">
      <alignment horizontal="right" vertical="center"/>
      <protection/>
    </xf>
    <xf numFmtId="44" fontId="0" fillId="0" borderId="0" xfId="0" applyNumberFormat="1" applyFont="1" applyBorder="1" applyAlignment="1" applyProtection="1">
      <alignment horizontal="center" vertical="center" wrapText="1"/>
      <protection/>
    </xf>
    <xf numFmtId="164" fontId="0" fillId="0" borderId="0" xfId="0" applyNumberFormat="1" applyFont="1" applyBorder="1" applyAlignment="1" applyProtection="1">
      <alignment horizontal="center" vertical="center"/>
      <protection/>
    </xf>
    <xf numFmtId="164" fontId="2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7" xfId="0" applyNumberFormat="1" applyBorder="1" applyAlignment="1" applyProtection="1">
      <alignment vertical="center"/>
      <protection/>
    </xf>
    <xf numFmtId="0" fontId="0" fillId="0" borderId="18" xfId="0" applyNumberFormat="1" applyBorder="1" applyAlignment="1" applyProtection="1">
      <alignment vertical="center"/>
      <protection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0" fontId="29" fillId="0" borderId="19" xfId="0" applyNumberFormat="1" applyFont="1" applyFill="1" applyBorder="1" applyAlignment="1" applyProtection="1">
      <alignment vertical="center" wrapText="1"/>
      <protection/>
    </xf>
    <xf numFmtId="49" fontId="29" fillId="0" borderId="16" xfId="0" applyNumberFormat="1" applyFont="1" applyFill="1" applyBorder="1" applyAlignment="1" applyProtection="1">
      <alignment vertical="center" wrapText="1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49" fontId="30" fillId="34" borderId="10" xfId="0" applyNumberFormat="1" applyFont="1" applyFill="1" applyBorder="1" applyAlignment="1" applyProtection="1">
      <alignment horizontal="center" vertical="center" wrapText="1"/>
      <protection/>
    </xf>
    <xf numFmtId="0" fontId="30" fillId="34" borderId="10" xfId="0" applyNumberFormat="1" applyFont="1" applyFill="1" applyBorder="1" applyAlignment="1" applyProtection="1">
      <alignment horizontal="center" vertical="center" wrapText="1"/>
      <protection/>
    </xf>
    <xf numFmtId="49" fontId="29" fillId="34" borderId="0" xfId="0" applyNumberFormat="1" applyFont="1" applyFill="1" applyBorder="1" applyAlignment="1" applyProtection="1">
      <alignment vertical="center" wrapText="1"/>
      <protection/>
    </xf>
    <xf numFmtId="0" fontId="29" fillId="34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44" fontId="30" fillId="0" borderId="10" xfId="0" applyNumberFormat="1" applyFont="1" applyBorder="1" applyAlignment="1" applyProtection="1">
      <alignment horizontal="center" vertical="center" wrapText="1"/>
      <protection/>
    </xf>
    <xf numFmtId="44" fontId="30" fillId="0" borderId="10" xfId="0" applyNumberFormat="1" applyFont="1" applyBorder="1" applyAlignment="1" applyProtection="1">
      <alignment vertical="center" wrapText="1"/>
      <protection/>
    </xf>
    <xf numFmtId="0" fontId="30" fillId="0" borderId="14" xfId="0" applyFont="1" applyBorder="1" applyAlignment="1" applyProtection="1">
      <alignment horizontal="center" vertical="center" wrapText="1"/>
      <protection/>
    </xf>
    <xf numFmtId="165" fontId="63" fillId="0" borderId="10" xfId="0" applyNumberFormat="1" applyFont="1" applyBorder="1" applyAlignment="1" applyProtection="1">
      <alignment horizontal="center" vertical="center"/>
      <protection/>
    </xf>
    <xf numFmtId="5" fontId="64" fillId="0" borderId="10" xfId="0" applyNumberFormat="1" applyFont="1" applyBorder="1" applyAlignment="1" applyProtection="1">
      <alignment horizontal="center" vertical="center"/>
      <protection/>
    </xf>
    <xf numFmtId="7" fontId="63" fillId="0" borderId="10" xfId="0" applyNumberFormat="1" applyFont="1" applyBorder="1" applyAlignment="1" applyProtection="1">
      <alignment horizontal="right" vertical="center"/>
      <protection/>
    </xf>
    <xf numFmtId="0" fontId="6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7" fontId="0" fillId="0" borderId="0" xfId="0" applyNumberFormat="1" applyAlignment="1" applyProtection="1">
      <alignment vertical="center"/>
      <protection/>
    </xf>
    <xf numFmtId="164" fontId="0" fillId="16" borderId="10" xfId="0" applyNumberFormat="1" applyFont="1" applyFill="1" applyBorder="1" applyAlignment="1" applyProtection="1">
      <alignment horizontal="center" vertical="center"/>
      <protection locked="0"/>
    </xf>
    <xf numFmtId="0" fontId="18" fillId="15" borderId="10" xfId="0" applyFont="1" applyFill="1" applyBorder="1" applyAlignment="1" applyProtection="1">
      <alignment horizontal="center" vertical="center"/>
      <protection locked="0"/>
    </xf>
    <xf numFmtId="164" fontId="0" fillId="1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2" fontId="19" fillId="0" borderId="15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44" fontId="0" fillId="0" borderId="11" xfId="0" applyNumberFormat="1" applyBorder="1" applyAlignment="1" applyProtection="1">
      <alignment horizontal="center" vertical="center"/>
      <protection/>
    </xf>
    <xf numFmtId="44" fontId="0" fillId="0" borderId="21" xfId="0" applyNumberFormat="1" applyBorder="1" applyAlignment="1" applyProtection="1">
      <alignment horizontal="center" vertical="center"/>
      <protection/>
    </xf>
    <xf numFmtId="44" fontId="0" fillId="0" borderId="15" xfId="0" applyNumberFormat="1" applyBorder="1" applyAlignment="1" applyProtection="1">
      <alignment horizontal="center" vertical="center"/>
      <protection/>
    </xf>
    <xf numFmtId="2" fontId="35" fillId="0" borderId="11" xfId="0" applyNumberFormat="1" applyFont="1" applyFill="1" applyBorder="1" applyAlignment="1" applyProtection="1">
      <alignment horizontal="left" vertical="center"/>
      <protection/>
    </xf>
    <xf numFmtId="2" fontId="35" fillId="0" borderId="15" xfId="0" applyNumberFormat="1" applyFont="1" applyFill="1" applyBorder="1" applyAlignment="1" applyProtection="1">
      <alignment horizontal="left" vertical="center"/>
      <protection/>
    </xf>
    <xf numFmtId="2" fontId="0" fillId="0" borderId="11" xfId="0" applyNumberFormat="1" applyFont="1" applyFill="1" applyBorder="1" applyAlignment="1" applyProtection="1">
      <alignment horizontal="left" vertical="center"/>
      <protection/>
    </xf>
    <xf numFmtId="2" fontId="0" fillId="0" borderId="15" xfId="0" applyNumberFormat="1" applyFont="1" applyFill="1" applyBorder="1" applyAlignment="1" applyProtection="1">
      <alignment horizontal="left" vertical="center"/>
      <protection/>
    </xf>
    <xf numFmtId="0" fontId="65" fillId="0" borderId="0" xfId="0" applyFont="1" applyAlignment="1" applyProtection="1">
      <alignment horizontal="center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30" fillId="0" borderId="21" xfId="0" applyFont="1" applyBorder="1" applyAlignment="1" applyProtection="1">
      <alignment horizontal="center" vertical="center"/>
      <protection/>
    </xf>
    <xf numFmtId="0" fontId="30" fillId="0" borderId="15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30" fillId="0" borderId="14" xfId="0" applyFont="1" applyBorder="1" applyAlignment="1" applyProtection="1">
      <alignment horizontal="center" vertical="center"/>
      <protection/>
    </xf>
    <xf numFmtId="0" fontId="30" fillId="0" borderId="13" xfId="0" applyFont="1" applyBorder="1" applyAlignment="1" applyProtection="1">
      <alignment horizontal="center" vertical="center"/>
      <protection/>
    </xf>
    <xf numFmtId="0" fontId="34" fillId="0" borderId="11" xfId="0" applyFont="1" applyBorder="1" applyAlignment="1" applyProtection="1">
      <alignment horizontal="center" vertical="center"/>
      <protection/>
    </xf>
    <xf numFmtId="0" fontId="34" fillId="0" borderId="21" xfId="0" applyFont="1" applyBorder="1" applyAlignment="1" applyProtection="1">
      <alignment horizontal="center" vertical="center"/>
      <protection/>
    </xf>
    <xf numFmtId="0" fontId="34" fillId="0" borderId="15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right" vertical="center"/>
      <protection/>
    </xf>
    <xf numFmtId="0" fontId="25" fillId="0" borderId="15" xfId="0" applyFont="1" applyBorder="1" applyAlignment="1" applyProtection="1">
      <alignment horizontal="right" vertical="center"/>
      <protection/>
    </xf>
    <xf numFmtId="0" fontId="21" fillId="6" borderId="11" xfId="0" applyNumberFormat="1" applyFont="1" applyFill="1" applyBorder="1" applyAlignment="1" applyProtection="1">
      <alignment horizontal="center" vertical="center"/>
      <protection locked="0"/>
    </xf>
    <xf numFmtId="0" fontId="21" fillId="6" borderId="21" xfId="0" applyNumberFormat="1" applyFont="1" applyFill="1" applyBorder="1" applyAlignment="1" applyProtection="1">
      <alignment horizontal="center" vertical="center"/>
      <protection locked="0"/>
    </xf>
    <xf numFmtId="0" fontId="21" fillId="6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33" fillId="0" borderId="11" xfId="0" applyFont="1" applyBorder="1" applyAlignment="1" applyProtection="1">
      <alignment horizontal="right" vertical="center"/>
      <protection/>
    </xf>
    <xf numFmtId="0" fontId="33" fillId="0" borderId="15" xfId="0" applyFont="1" applyBorder="1" applyAlignment="1" applyProtection="1">
      <alignment horizontal="right" vertical="center"/>
      <protection/>
    </xf>
    <xf numFmtId="0" fontId="30" fillId="6" borderId="11" xfId="0" applyNumberFormat="1" applyFont="1" applyFill="1" applyBorder="1" applyAlignment="1" applyProtection="1">
      <alignment horizontal="center" vertical="center"/>
      <protection locked="0"/>
    </xf>
    <xf numFmtId="0" fontId="30" fillId="6" borderId="21" xfId="0" applyNumberFormat="1" applyFont="1" applyFill="1" applyBorder="1" applyAlignment="1" applyProtection="1">
      <alignment horizontal="center" vertical="center"/>
      <protection locked="0"/>
    </xf>
    <xf numFmtId="0" fontId="30" fillId="6" borderId="15" xfId="0" applyNumberFormat="1" applyFont="1" applyFill="1" applyBorder="1" applyAlignment="1" applyProtection="1">
      <alignment horizontal="center" vertical="center"/>
      <protection locked="0"/>
    </xf>
    <xf numFmtId="0" fontId="32" fillId="0" borderId="22" xfId="0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 horizontal="center"/>
    </xf>
    <xf numFmtId="0" fontId="30" fillId="35" borderId="11" xfId="0" applyFont="1" applyFill="1" applyBorder="1" applyAlignment="1" applyProtection="1">
      <alignment horizontal="center" vertical="center" wrapText="1"/>
      <protection/>
    </xf>
    <xf numFmtId="0" fontId="30" fillId="35" borderId="21" xfId="0" applyFont="1" applyFill="1" applyBorder="1" applyAlignment="1" applyProtection="1">
      <alignment horizontal="center" vertical="center" wrapText="1"/>
      <protection/>
    </xf>
    <xf numFmtId="0" fontId="30" fillId="35" borderId="15" xfId="0" applyFont="1" applyFill="1" applyBorder="1" applyAlignment="1" applyProtection="1">
      <alignment horizontal="center" vertical="center" wrapText="1"/>
      <protection/>
    </xf>
    <xf numFmtId="0" fontId="37" fillId="0" borderId="11" xfId="0" applyFont="1" applyBorder="1" applyAlignment="1" applyProtection="1">
      <alignment horizontal="center" vertical="center" wrapText="1"/>
      <protection/>
    </xf>
    <xf numFmtId="0" fontId="37" fillId="0" borderId="21" xfId="0" applyFont="1" applyBorder="1" applyAlignment="1" applyProtection="1">
      <alignment horizontal="center" vertical="center" wrapText="1"/>
      <protection/>
    </xf>
    <xf numFmtId="0" fontId="37" fillId="0" borderId="15" xfId="0" applyFont="1" applyBorder="1" applyAlignment="1" applyProtection="1">
      <alignment horizontal="center" vertical="center" wrapText="1"/>
      <protection/>
    </xf>
    <xf numFmtId="0" fontId="64" fillId="0" borderId="0" xfId="0" applyFont="1" applyAlignment="1" applyProtection="1">
      <alignment horizontal="center" vertical="center"/>
      <protection/>
    </xf>
    <xf numFmtId="0" fontId="63" fillId="0" borderId="11" xfId="0" applyNumberFormat="1" applyFont="1" applyBorder="1" applyAlignment="1" applyProtection="1">
      <alignment horizontal="center" vertical="center" wrapText="1"/>
      <protection/>
    </xf>
    <xf numFmtId="0" fontId="63" fillId="0" borderId="15" xfId="0" applyNumberFormat="1" applyFont="1" applyBorder="1" applyAlignment="1" applyProtection="1">
      <alignment horizontal="center" vertical="center" wrapText="1"/>
      <protection/>
    </xf>
    <xf numFmtId="0" fontId="63" fillId="0" borderId="17" xfId="0" applyFont="1" applyBorder="1" applyAlignment="1" applyProtection="1">
      <alignment horizontal="center" vertical="center" wrapText="1"/>
      <protection/>
    </xf>
    <xf numFmtId="0" fontId="63" fillId="0" borderId="18" xfId="0" applyFont="1" applyBorder="1" applyAlignment="1" applyProtection="1">
      <alignment horizontal="center" vertical="center" wrapText="1"/>
      <protection/>
    </xf>
    <xf numFmtId="0" fontId="63" fillId="0" borderId="12" xfId="0" applyFont="1" applyBorder="1" applyAlignment="1" applyProtection="1">
      <alignment horizontal="center" vertical="center" wrapText="1"/>
      <protection/>
    </xf>
    <xf numFmtId="0" fontId="63" fillId="0" borderId="19" xfId="0" applyFont="1" applyBorder="1" applyAlignment="1" applyProtection="1">
      <alignment horizontal="center" vertical="center" wrapText="1"/>
      <protection/>
    </xf>
    <xf numFmtId="0" fontId="63" fillId="0" borderId="16" xfId="0" applyFont="1" applyBorder="1" applyAlignment="1" applyProtection="1">
      <alignment horizontal="center" vertical="center" wrapText="1"/>
      <protection/>
    </xf>
    <xf numFmtId="0" fontId="63" fillId="0" borderId="20" xfId="0" applyFont="1" applyBorder="1" applyAlignment="1" applyProtection="1">
      <alignment horizontal="center" vertical="center" wrapText="1"/>
      <protection/>
    </xf>
    <xf numFmtId="164" fontId="3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4" fontId="66" fillId="0" borderId="10" xfId="0" applyNumberFormat="1" applyFont="1" applyBorder="1" applyAlignment="1" applyProtection="1">
      <alignment horizontal="center" vertical="center" wrapText="1"/>
      <protection/>
    </xf>
    <xf numFmtId="44" fontId="67" fillId="0" borderId="10" xfId="0" applyNumberFormat="1" applyFont="1" applyFill="1" applyBorder="1" applyAlignment="1" applyProtection="1">
      <alignment horizontal="center" vertical="center" wrapText="1"/>
      <protection/>
    </xf>
    <xf numFmtId="7" fontId="57" fillId="0" borderId="0" xfId="0" applyNumberFormat="1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right" vertical="center"/>
      <protection/>
    </xf>
    <xf numFmtId="164" fontId="67" fillId="0" borderId="0" xfId="0" applyNumberFormat="1" applyFont="1" applyAlignment="1" applyProtection="1">
      <alignment vertical="center"/>
      <protection/>
    </xf>
    <xf numFmtId="0" fontId="65" fillId="0" borderId="0" xfId="0" applyFont="1" applyAlignment="1" applyProtection="1">
      <alignment/>
      <protection/>
    </xf>
    <xf numFmtId="164" fontId="32" fillId="0" borderId="14" xfId="0" applyNumberFormat="1" applyFont="1" applyBorder="1" applyAlignment="1" applyProtection="1">
      <alignment horizontal="center" vertical="center" wrapText="1"/>
      <protection/>
    </xf>
    <xf numFmtId="0" fontId="63" fillId="0" borderId="10" xfId="0" applyNumberFormat="1" applyFont="1" applyBorder="1" applyAlignment="1" applyProtection="1">
      <alignment horizontal="center" vertical="center"/>
      <protection/>
    </xf>
    <xf numFmtId="167" fontId="67" fillId="0" borderId="15" xfId="0" applyNumberFormat="1" applyFont="1" applyBorder="1" applyAlignment="1" applyProtection="1">
      <alignment horizontal="center" vertical="center" wrapText="1"/>
      <protection/>
    </xf>
    <xf numFmtId="49" fontId="67" fillId="0" borderId="10" xfId="0" applyNumberFormat="1" applyFont="1" applyFill="1" applyBorder="1" applyAlignment="1" applyProtection="1">
      <alignment horizontal="center" vertical="center" wrapText="1"/>
      <protection/>
    </xf>
    <xf numFmtId="1" fontId="68" fillId="0" borderId="0" xfId="0" applyNumberFormat="1" applyFont="1" applyFill="1" applyBorder="1" applyAlignment="1" applyProtection="1">
      <alignment vertical="center"/>
      <protection/>
    </xf>
    <xf numFmtId="168" fontId="0" fillId="0" borderId="1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ont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color rgb="FFFF0000"/>
      </font>
      <border/>
    </dxf>
    <dxf>
      <font>
        <strike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16</xdr:row>
      <xdr:rowOff>95250</xdr:rowOff>
    </xdr:from>
    <xdr:to>
      <xdr:col>10</xdr:col>
      <xdr:colOff>733425</xdr:colOff>
      <xdr:row>25</xdr:row>
      <xdr:rowOff>114300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619625" y="3305175"/>
          <a:ext cx="4114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NOTICE D'EMPLOI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informe les cellules bleutées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CDE 2 Nom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Délégué,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CDE 3 Désignation du National, idem CDE 4 -5 et 6,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I2  La dotation de l'Organisateur,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I4  Le nombre d'équipe engagée,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C19 Par principe on rembourse la mise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C19 à C27 On augmente progressivement pour obtenir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cellule I27 une valeur supérieure à K27 et I28 inférieure à K28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Attention 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en doublette: on met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cellule F10 violette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en triplette: on met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cellule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F10 violette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16</xdr:row>
      <xdr:rowOff>152400</xdr:rowOff>
    </xdr:from>
    <xdr:to>
      <xdr:col>10</xdr:col>
      <xdr:colOff>866775</xdr:colOff>
      <xdr:row>25</xdr:row>
      <xdr:rowOff>152400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705350" y="3362325"/>
          <a:ext cx="4162425" cy="2457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NOTICE D'EMPLOI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informe les cellules bleutées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CDE 2 Nom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Délégué,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CDE 3 Désignation du National, idem CDE 4 -5 et 6,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I2  La dotation de l'Organisateur,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I4  Le nombre d'équipe engagée,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C19 Par principe on rembourse la mise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C19 à C28 On augmente progressivement pour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obtenir cellule I27 une valeur supérieure à K27 et I28 inférieure à K28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Attention 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en doublette: on met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</a:t>
          </a:r>
          <a:r>
            <a:rPr lang="en-US" cap="none" sz="1100" b="1" i="0" u="none" baseline="0">
              <a:solidFill>
                <a:srgbClr val="FF8080"/>
              </a:solidFill>
              <a:latin typeface="Calibri"/>
              <a:ea typeface="Calibri"/>
              <a:cs typeface="Calibri"/>
            </a:rPr>
            <a:t>cellule F10 violette</a:t>
          </a:r>
          <a:r>
            <a:rPr lang="en-US" cap="none" sz="1100" b="1" i="0" u="none" baseline="0">
              <a:solidFill>
                <a:srgbClr val="FF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en triplette: on met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</a:t>
          </a:r>
          <a:r>
            <a:rPr lang="en-US" cap="none" sz="1100" b="1" i="0" u="none" baseline="0">
              <a:solidFill>
                <a:srgbClr val="FF8080"/>
              </a:solidFill>
              <a:latin typeface="Calibri"/>
              <a:ea typeface="Calibri"/>
              <a:cs typeface="Calibri"/>
            </a:rPr>
            <a:t>cellule F10 violette</a:t>
          </a:r>
          <a:r>
            <a:rPr lang="en-US" cap="none" sz="1100" b="1" i="0" u="none" baseline="0">
              <a:solidFill>
                <a:srgbClr val="FF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REAU~1\AppData\Local\Temp\00-Reun-com-%20Regionaux-23-15\00-Regl-CdesC-2015\03-Calcul_indem_regional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gional poule "/>
      <sheetName val="Affic poule"/>
      <sheetName val="Régional E D"/>
      <sheetName val="Affic E D"/>
      <sheetName val="Régional A+comp."/>
      <sheetName val="Affic A+comp."/>
      <sheetName val="Feuil1"/>
      <sheetName val="Feuil2"/>
      <sheetName val="Feuil3"/>
      <sheetName val="Feuil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C34" sqref="C34"/>
    </sheetView>
  </sheetViews>
  <sheetFormatPr defaultColWidth="11.421875" defaultRowHeight="15"/>
  <cols>
    <col min="8" max="8" width="15.7109375" style="0" customWidth="1"/>
    <col min="10" max="10" width="12.8515625" style="0" customWidth="1"/>
    <col min="12" max="12" width="12.140625" style="0" bestFit="1" customWidth="1"/>
  </cols>
  <sheetData>
    <row r="1" spans="1:16" ht="18">
      <c r="A1" s="141" t="s">
        <v>53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"/>
      <c r="M1" s="142"/>
      <c r="N1" s="142"/>
      <c r="O1" s="142"/>
      <c r="P1" s="142"/>
    </row>
    <row r="2" spans="1:16" ht="15">
      <c r="A2" s="136" t="s">
        <v>0</v>
      </c>
      <c r="B2" s="137"/>
      <c r="C2" s="130"/>
      <c r="D2" s="131"/>
      <c r="E2" s="132"/>
      <c r="F2" s="133" t="s">
        <v>1</v>
      </c>
      <c r="G2" s="134"/>
      <c r="H2" s="135"/>
      <c r="I2" s="2"/>
      <c r="J2" s="133" t="s">
        <v>2</v>
      </c>
      <c r="K2" s="135"/>
      <c r="L2" s="3"/>
      <c r="M2" s="4"/>
      <c r="N2" s="4"/>
      <c r="O2" s="4"/>
      <c r="P2" s="4"/>
    </row>
    <row r="3" spans="1:16" ht="18">
      <c r="A3" s="136" t="s">
        <v>3</v>
      </c>
      <c r="B3" s="137"/>
      <c r="C3" s="138"/>
      <c r="D3" s="139"/>
      <c r="E3" s="140"/>
      <c r="F3" s="133"/>
      <c r="G3" s="134"/>
      <c r="H3" s="135"/>
      <c r="I3" s="5"/>
      <c r="J3" s="6"/>
      <c r="K3" s="7">
        <f>I2</f>
        <v>0</v>
      </c>
      <c r="L3" s="3"/>
      <c r="M3" s="4"/>
      <c r="N3" s="4"/>
      <c r="O3" s="4"/>
      <c r="P3" s="4"/>
    </row>
    <row r="4" spans="1:16" ht="18">
      <c r="A4" s="128" t="s">
        <v>4</v>
      </c>
      <c r="B4" s="129"/>
      <c r="C4" s="138"/>
      <c r="D4" s="139"/>
      <c r="E4" s="140"/>
      <c r="F4" s="133" t="s">
        <v>5</v>
      </c>
      <c r="G4" s="134"/>
      <c r="H4" s="135"/>
      <c r="I4" s="8"/>
      <c r="J4" s="9">
        <f>F10*G10</f>
        <v>0</v>
      </c>
      <c r="K4" s="7">
        <f>H10</f>
        <v>0</v>
      </c>
      <c r="L4" s="4"/>
      <c r="M4" s="1"/>
      <c r="N4" s="4"/>
      <c r="O4" s="4"/>
      <c r="P4" s="4"/>
    </row>
    <row r="5" spans="1:16" ht="15">
      <c r="A5" s="128" t="s">
        <v>6</v>
      </c>
      <c r="B5" s="129"/>
      <c r="C5" s="130"/>
      <c r="D5" s="131"/>
      <c r="E5" s="132"/>
      <c r="F5" s="133" t="s">
        <v>7</v>
      </c>
      <c r="G5" s="134"/>
      <c r="H5" s="135"/>
      <c r="I5" s="10">
        <f>I4/2</f>
        <v>0</v>
      </c>
      <c r="J5" s="11" t="s">
        <v>8</v>
      </c>
      <c r="K5" s="12">
        <f>SUM(K3:K4)</f>
        <v>0</v>
      </c>
      <c r="L5" s="4"/>
      <c r="M5" s="1"/>
      <c r="N5" s="4"/>
      <c r="O5" s="4"/>
      <c r="P5" s="4"/>
    </row>
    <row r="6" spans="1:16" ht="15">
      <c r="A6" s="128" t="s">
        <v>9</v>
      </c>
      <c r="B6" s="129"/>
      <c r="C6" s="130"/>
      <c r="D6" s="131"/>
      <c r="E6" s="132"/>
      <c r="F6" s="133"/>
      <c r="G6" s="134"/>
      <c r="H6" s="135"/>
      <c r="I6" s="13"/>
      <c r="J6" s="14"/>
      <c r="K6" s="14"/>
      <c r="L6" s="4"/>
      <c r="M6" s="1"/>
      <c r="N6" s="4"/>
      <c r="O6" s="4"/>
      <c r="P6" s="4"/>
    </row>
    <row r="7" spans="1:16" ht="14.25">
      <c r="A7" s="15"/>
      <c r="B7" s="16"/>
      <c r="C7" s="16"/>
      <c r="D7" s="16"/>
      <c r="E7" s="17"/>
      <c r="F7" s="17"/>
      <c r="G7" s="18"/>
      <c r="H7" s="19"/>
      <c r="I7" s="16"/>
      <c r="J7" s="16"/>
      <c r="K7" s="20"/>
      <c r="L7" s="4"/>
      <c r="M7" s="1"/>
      <c r="N7" s="4"/>
      <c r="O7" s="4"/>
      <c r="P7" s="4"/>
    </row>
    <row r="8" spans="1:16" ht="18">
      <c r="A8" s="114" t="s">
        <v>58</v>
      </c>
      <c r="B8" s="115"/>
      <c r="C8" s="115"/>
      <c r="D8" s="115"/>
      <c r="E8" s="115"/>
      <c r="F8" s="115"/>
      <c r="G8" s="115"/>
      <c r="H8" s="115"/>
      <c r="I8" s="115"/>
      <c r="J8" s="116"/>
      <c r="K8" s="20"/>
      <c r="L8" s="4"/>
      <c r="M8" s="1"/>
      <c r="N8" s="4"/>
      <c r="O8" s="4"/>
      <c r="P8" s="4"/>
    </row>
    <row r="9" spans="1:16" ht="14.25">
      <c r="A9" s="21"/>
      <c r="B9" s="17"/>
      <c r="C9" s="17"/>
      <c r="D9" s="17"/>
      <c r="E9" s="22" t="s">
        <v>11</v>
      </c>
      <c r="F9" s="22" t="s">
        <v>12</v>
      </c>
      <c r="G9" s="23" t="s">
        <v>13</v>
      </c>
      <c r="H9" s="17"/>
      <c r="I9" s="17"/>
      <c r="J9" s="17"/>
      <c r="K9" s="20"/>
      <c r="L9" s="4"/>
      <c r="M9" s="1"/>
      <c r="N9" s="4"/>
      <c r="O9" s="4"/>
      <c r="P9" s="4"/>
    </row>
    <row r="10" spans="1:16" ht="14.25">
      <c r="A10" s="117" t="s">
        <v>14</v>
      </c>
      <c r="B10" s="118"/>
      <c r="C10" s="118"/>
      <c r="D10" s="119"/>
      <c r="E10" s="24">
        <f>I4</f>
        <v>0</v>
      </c>
      <c r="F10" s="101"/>
      <c r="G10" s="102"/>
      <c r="H10" s="25">
        <f>F10*G10*E10</f>
        <v>0</v>
      </c>
      <c r="I10" s="16"/>
      <c r="J10" s="16"/>
      <c r="K10" s="20"/>
      <c r="L10" s="4"/>
      <c r="M10" s="1"/>
      <c r="N10" s="4"/>
      <c r="O10" s="4"/>
      <c r="P10" s="4"/>
    </row>
    <row r="11" spans="1:16" ht="14.25">
      <c r="A11" s="117" t="s">
        <v>15</v>
      </c>
      <c r="B11" s="118"/>
      <c r="C11" s="118"/>
      <c r="D11" s="119"/>
      <c r="E11" s="17"/>
      <c r="F11" s="17"/>
      <c r="G11" s="26">
        <f>I2</f>
        <v>0</v>
      </c>
      <c r="H11" s="27">
        <f>K3</f>
        <v>0</v>
      </c>
      <c r="I11" s="16"/>
      <c r="J11" s="16"/>
      <c r="K11" s="20"/>
      <c r="L11" s="4"/>
      <c r="M11" s="3"/>
      <c r="N11" s="4"/>
      <c r="O11" s="4"/>
      <c r="P11" s="4"/>
    </row>
    <row r="12" spans="1:16" ht="15">
      <c r="A12" s="117" t="s">
        <v>16</v>
      </c>
      <c r="B12" s="118"/>
      <c r="C12" s="118"/>
      <c r="D12" s="119"/>
      <c r="E12" s="17"/>
      <c r="F12" s="17"/>
      <c r="G12" s="28"/>
      <c r="H12" s="29">
        <f>SUM(H10:H11)</f>
        <v>0</v>
      </c>
      <c r="I12" s="30"/>
      <c r="J12" s="31"/>
      <c r="K12" s="20"/>
      <c r="L12" s="4"/>
      <c r="M12" s="4"/>
      <c r="N12" s="4"/>
      <c r="O12" s="4"/>
      <c r="P12" s="4"/>
    </row>
    <row r="13" spans="1:16" ht="15.75" customHeight="1">
      <c r="A13" s="120" t="s">
        <v>17</v>
      </c>
      <c r="B13" s="121"/>
      <c r="C13" s="121"/>
      <c r="D13" s="121"/>
      <c r="E13" s="122"/>
      <c r="F13" s="32">
        <v>0.25</v>
      </c>
      <c r="G13" s="33">
        <v>0.25</v>
      </c>
      <c r="H13" s="34">
        <f>H12*F13</f>
        <v>0</v>
      </c>
      <c r="I13" s="123"/>
      <c r="J13" s="35"/>
      <c r="K13" s="36"/>
      <c r="L13" s="4"/>
      <c r="M13" s="4"/>
      <c r="N13" s="4"/>
      <c r="O13" s="4"/>
      <c r="P13" s="4"/>
    </row>
    <row r="14" spans="1:11" ht="15.75" customHeight="1">
      <c r="A14" s="125" t="s">
        <v>18</v>
      </c>
      <c r="B14" s="126"/>
      <c r="C14" s="126"/>
      <c r="D14" s="126"/>
      <c r="E14" s="127"/>
      <c r="F14" s="37">
        <v>0.6</v>
      </c>
      <c r="G14" s="38">
        <v>0.6</v>
      </c>
      <c r="H14" s="39">
        <f>I28*G14</f>
        <v>0</v>
      </c>
      <c r="I14" s="124"/>
      <c r="J14" s="36"/>
      <c r="K14" s="36"/>
    </row>
    <row r="15" spans="1:11" ht="18">
      <c r="A15" s="105" t="s">
        <v>59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20"/>
    </row>
    <row r="16" spans="1:11" ht="14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20"/>
    </row>
    <row r="17" spans="1:11" ht="14.25">
      <c r="A17" s="40"/>
      <c r="B17" s="106" t="s">
        <v>16</v>
      </c>
      <c r="C17" s="107"/>
      <c r="D17" s="108"/>
      <c r="E17" s="41">
        <f>H12</f>
        <v>0</v>
      </c>
      <c r="F17" s="42"/>
      <c r="G17" s="43"/>
      <c r="H17" s="44"/>
      <c r="I17" s="44"/>
      <c r="J17" s="44"/>
      <c r="K17" s="20"/>
    </row>
    <row r="18" spans="1:11" ht="42.75">
      <c r="A18" s="45"/>
      <c r="B18" s="46" t="s">
        <v>20</v>
      </c>
      <c r="C18" s="46" t="s">
        <v>21</v>
      </c>
      <c r="D18" s="47" t="s">
        <v>22</v>
      </c>
      <c r="E18" s="48" t="s">
        <v>23</v>
      </c>
      <c r="F18" s="49" t="s">
        <v>24</v>
      </c>
      <c r="G18" s="43"/>
      <c r="H18" s="50"/>
      <c r="I18" s="50"/>
      <c r="J18" s="50"/>
      <c r="K18" s="20"/>
    </row>
    <row r="19" spans="1:11" ht="19.5" customHeight="1">
      <c r="A19" s="51" t="s">
        <v>25</v>
      </c>
      <c r="B19" s="52">
        <f>I5</f>
        <v>0</v>
      </c>
      <c r="C19" s="53"/>
      <c r="D19" s="54">
        <f>B19*C19</f>
        <v>0</v>
      </c>
      <c r="E19" s="27">
        <f>E17-D19</f>
        <v>0</v>
      </c>
      <c r="F19" s="55">
        <f>C19</f>
        <v>0</v>
      </c>
      <c r="G19" s="56"/>
      <c r="H19" s="57"/>
      <c r="I19" s="50"/>
      <c r="J19" s="50"/>
      <c r="K19" s="20"/>
    </row>
    <row r="20" spans="1:11" ht="19.5" customHeight="1">
      <c r="A20" s="51" t="s">
        <v>26</v>
      </c>
      <c r="B20" s="58">
        <f>ROUNDUP($B$19/2,0)</f>
        <v>0</v>
      </c>
      <c r="C20" s="59"/>
      <c r="D20" s="27">
        <f>B20*C20</f>
        <v>0</v>
      </c>
      <c r="E20" s="60">
        <f>E19-D20</f>
        <v>0</v>
      </c>
      <c r="F20" s="55">
        <f aca="true" t="shared" si="0" ref="F20:F28">F19+C20</f>
        <v>0</v>
      </c>
      <c r="G20" s="56"/>
      <c r="H20" s="57"/>
      <c r="I20" s="50"/>
      <c r="J20" s="50"/>
      <c r="K20" s="20"/>
    </row>
    <row r="21" spans="1:11" ht="19.5" customHeight="1">
      <c r="A21" s="51" t="s">
        <v>27</v>
      </c>
      <c r="B21" s="24">
        <f>IF(B20&gt;=128,B20-128,IF(B20&gt;=64,B20-"64",IF(B20&gt;=32,B20-"32",IF(B20&gt;=16,B20-16,0))))</f>
        <v>0</v>
      </c>
      <c r="C21" s="59"/>
      <c r="D21" s="27">
        <f aca="true" t="shared" si="1" ref="D21:D28">B21*C21</f>
        <v>0</v>
      </c>
      <c r="E21" s="60">
        <f aca="true" t="shared" si="2" ref="E21:E28">E20-D21</f>
        <v>0</v>
      </c>
      <c r="F21" s="55">
        <f t="shared" si="0"/>
        <v>0</v>
      </c>
      <c r="G21" s="61"/>
      <c r="H21" s="62"/>
      <c r="I21" s="63"/>
      <c r="J21" s="64"/>
      <c r="K21" s="64"/>
    </row>
    <row r="22" spans="1:11" ht="19.5" customHeight="1">
      <c r="A22" s="51" t="s">
        <v>28</v>
      </c>
      <c r="B22" s="65">
        <f>IF(B20-B21=128,128/2,0)</f>
        <v>0</v>
      </c>
      <c r="C22" s="66"/>
      <c r="D22" s="27">
        <f t="shared" si="1"/>
        <v>0</v>
      </c>
      <c r="E22" s="60">
        <f t="shared" si="2"/>
        <v>0</v>
      </c>
      <c r="F22" s="55">
        <f t="shared" si="0"/>
        <v>0</v>
      </c>
      <c r="G22" s="61"/>
      <c r="H22" s="62"/>
      <c r="I22" s="63"/>
      <c r="J22" s="64"/>
      <c r="K22" s="64"/>
    </row>
    <row r="23" spans="1:11" ht="19.5" customHeight="1">
      <c r="A23" s="51" t="s">
        <v>29</v>
      </c>
      <c r="B23" s="67">
        <f>IF(B20-B21=64,32,IF(B22=64,B22/2,0))</f>
        <v>0</v>
      </c>
      <c r="C23" s="66"/>
      <c r="D23" s="27">
        <f t="shared" si="1"/>
        <v>0</v>
      </c>
      <c r="E23" s="60">
        <f t="shared" si="2"/>
        <v>0</v>
      </c>
      <c r="F23" s="55">
        <f t="shared" si="0"/>
        <v>0</v>
      </c>
      <c r="G23" s="68"/>
      <c r="H23" s="64"/>
      <c r="I23" s="64"/>
      <c r="J23" s="64"/>
      <c r="K23" s="64"/>
    </row>
    <row r="24" spans="1:11" ht="19.5" customHeight="1">
      <c r="A24" s="69" t="s">
        <v>30</v>
      </c>
      <c r="B24" s="70" t="str">
        <f>IF(B20-B21=32,"16",IF(B23=32,B23/2,"0"))</f>
        <v>0</v>
      </c>
      <c r="C24" s="66"/>
      <c r="D24" s="27">
        <f t="shared" si="1"/>
        <v>0</v>
      </c>
      <c r="E24" s="60">
        <f t="shared" si="2"/>
        <v>0</v>
      </c>
      <c r="F24" s="55">
        <f t="shared" si="0"/>
        <v>0</v>
      </c>
      <c r="G24" s="43"/>
      <c r="H24" s="50"/>
      <c r="I24" s="50"/>
      <c r="J24" s="50"/>
      <c r="K24" s="20"/>
    </row>
    <row r="25" spans="1:11" ht="19.5" customHeight="1">
      <c r="A25" s="69" t="s">
        <v>31</v>
      </c>
      <c r="B25" s="67">
        <v>8</v>
      </c>
      <c r="C25" s="66"/>
      <c r="D25" s="27">
        <f t="shared" si="1"/>
        <v>0</v>
      </c>
      <c r="E25" s="60">
        <f t="shared" si="2"/>
        <v>0</v>
      </c>
      <c r="F25" s="55">
        <f t="shared" si="0"/>
        <v>0</v>
      </c>
      <c r="G25" s="43"/>
      <c r="H25" s="50"/>
      <c r="I25" s="50"/>
      <c r="J25" s="50"/>
      <c r="K25" s="20"/>
    </row>
    <row r="26" spans="1:11" ht="19.5" customHeight="1">
      <c r="A26" s="69" t="s">
        <v>32</v>
      </c>
      <c r="B26" s="70">
        <v>4</v>
      </c>
      <c r="C26" s="66"/>
      <c r="D26" s="27">
        <f t="shared" si="1"/>
        <v>0</v>
      </c>
      <c r="E26" s="60">
        <f t="shared" si="2"/>
        <v>0</v>
      </c>
      <c r="F26" s="55">
        <f t="shared" si="0"/>
        <v>0</v>
      </c>
      <c r="G26" s="170" t="str">
        <f>IF(I27&gt;K27,IF(I28&lt;K28,1,0),"0")</f>
        <v>0</v>
      </c>
      <c r="H26" s="50"/>
      <c r="I26" s="50"/>
      <c r="J26" s="50"/>
      <c r="K26" s="20"/>
    </row>
    <row r="27" spans="1:11" ht="19.5" customHeight="1">
      <c r="A27" s="69" t="s">
        <v>33</v>
      </c>
      <c r="B27" s="67">
        <v>2</v>
      </c>
      <c r="C27" s="66"/>
      <c r="D27" s="27">
        <f t="shared" si="1"/>
        <v>0</v>
      </c>
      <c r="E27" s="60">
        <f t="shared" si="2"/>
        <v>0</v>
      </c>
      <c r="F27" s="55">
        <f t="shared" si="0"/>
        <v>0</v>
      </c>
      <c r="G27" s="109" t="s">
        <v>34</v>
      </c>
      <c r="H27" s="110"/>
      <c r="I27" s="71">
        <f>F27</f>
        <v>0</v>
      </c>
      <c r="J27" s="104" t="s">
        <v>35</v>
      </c>
      <c r="K27" s="72">
        <f>H14</f>
        <v>0</v>
      </c>
    </row>
    <row r="28" spans="1:11" ht="19.5" customHeight="1">
      <c r="A28" s="69" t="s">
        <v>36</v>
      </c>
      <c r="B28" s="73">
        <v>1</v>
      </c>
      <c r="C28" s="74">
        <f>E27</f>
        <v>0</v>
      </c>
      <c r="D28" s="27">
        <f t="shared" si="1"/>
        <v>0</v>
      </c>
      <c r="E28" s="60">
        <f t="shared" si="2"/>
        <v>0</v>
      </c>
      <c r="F28" s="55">
        <f t="shared" si="0"/>
        <v>0</v>
      </c>
      <c r="G28" s="111" t="s">
        <v>37</v>
      </c>
      <c r="H28" s="112"/>
      <c r="I28" s="71">
        <f>F28</f>
        <v>0</v>
      </c>
      <c r="J28" s="38" t="s">
        <v>38</v>
      </c>
      <c r="K28" s="29">
        <f>H13</f>
        <v>0</v>
      </c>
    </row>
    <row r="29" spans="1:11" ht="14.25">
      <c r="A29" s="75"/>
      <c r="B29" s="76"/>
      <c r="C29" s="76"/>
      <c r="D29" s="162">
        <f>SUM(D19:D28)</f>
        <v>0</v>
      </c>
      <c r="E29" s="77"/>
      <c r="F29" s="17"/>
      <c r="G29" s="18"/>
      <c r="H29" s="19"/>
      <c r="I29" s="16"/>
      <c r="J29" s="16"/>
      <c r="K29" s="20"/>
    </row>
    <row r="30" spans="1:11" ht="18">
      <c r="A30" s="165" t="s">
        <v>39</v>
      </c>
      <c r="B30" s="63"/>
      <c r="C30" s="63"/>
      <c r="E30" s="165"/>
      <c r="F30" s="165"/>
      <c r="G30" s="165"/>
      <c r="H30" s="113" t="str">
        <f>IF(G26=1,"La répartition est correcte","La répartition est incorrecte")</f>
        <v>La répartition est incorrecte</v>
      </c>
      <c r="I30" s="113"/>
      <c r="J30" s="113"/>
      <c r="K30" s="113"/>
    </row>
  </sheetData>
  <sheetProtection sheet="1"/>
  <mergeCells count="30">
    <mergeCell ref="H30:K30"/>
    <mergeCell ref="A1:K1"/>
    <mergeCell ref="M1:P1"/>
    <mergeCell ref="A2:B2"/>
    <mergeCell ref="C2:E2"/>
    <mergeCell ref="F2:H2"/>
    <mergeCell ref="J2:K2"/>
    <mergeCell ref="A3:B3"/>
    <mergeCell ref="C3:E3"/>
    <mergeCell ref="F3:H3"/>
    <mergeCell ref="A4:B4"/>
    <mergeCell ref="C4:E4"/>
    <mergeCell ref="F4:H4"/>
    <mergeCell ref="I13:I14"/>
    <mergeCell ref="A14:E14"/>
    <mergeCell ref="A5:B5"/>
    <mergeCell ref="C5:E5"/>
    <mergeCell ref="F5:H5"/>
    <mergeCell ref="A6:B6"/>
    <mergeCell ref="C6:E6"/>
    <mergeCell ref="F6:H6"/>
    <mergeCell ref="A15:J15"/>
    <mergeCell ref="B17:D17"/>
    <mergeCell ref="G27:H27"/>
    <mergeCell ref="G28:H28"/>
    <mergeCell ref="A8:J8"/>
    <mergeCell ref="A10:D10"/>
    <mergeCell ref="A11:D11"/>
    <mergeCell ref="A12:D12"/>
    <mergeCell ref="A13:E13"/>
  </mergeCells>
  <conditionalFormatting sqref="G26">
    <cfRule type="cellIs" priority="3" dxfId="4" operator="equal">
      <formula>0</formula>
    </cfRule>
    <cfRule type="cellIs" priority="4" dxfId="5" operator="equal">
      <formula>1</formula>
    </cfRule>
  </conditionalFormatting>
  <conditionalFormatting sqref="H30:K30">
    <cfRule type="expression" priority="1" dxfId="5" stopIfTrue="1">
      <formula>$G$26=1</formula>
    </cfRule>
    <cfRule type="expression" priority="2" dxfId="4" stopIfTrue="1">
      <formula>$G$26=0</formula>
    </cfRule>
  </conditionalFormatting>
  <printOptions horizontalCentered="1"/>
  <pageMargins left="0" right="0" top="0" bottom="0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24" sqref="C24:D24"/>
    </sheetView>
  </sheetViews>
  <sheetFormatPr defaultColWidth="11.421875" defaultRowHeight="24" customHeight="1"/>
  <cols>
    <col min="1" max="1" width="34.421875" style="98" customWidth="1"/>
    <col min="2" max="2" width="21.7109375" style="78" customWidth="1"/>
    <col min="3" max="3" width="22.57421875" style="78" customWidth="1"/>
    <col min="4" max="4" width="23.7109375" style="99" customWidth="1"/>
    <col min="5" max="5" width="26.28125" style="78" customWidth="1"/>
    <col min="6" max="16384" width="11.421875" style="78" customWidth="1"/>
  </cols>
  <sheetData>
    <row r="1" spans="1:5" ht="24" customHeight="1">
      <c r="A1" s="149" t="s">
        <v>55</v>
      </c>
      <c r="B1" s="149"/>
      <c r="C1" s="149"/>
      <c r="D1" s="149"/>
      <c r="E1" s="149"/>
    </row>
    <row r="2" spans="1:5" ht="24" customHeight="1">
      <c r="A2" s="79" t="str">
        <f>'En Poule'!A2</f>
        <v>DELEGUE</v>
      </c>
      <c r="B2" s="150">
        <f>'En Poule'!C2</f>
        <v>0</v>
      </c>
      <c r="C2" s="151"/>
      <c r="D2" s="80"/>
      <c r="E2" s="81"/>
    </row>
    <row r="3" spans="1:5" ht="24" customHeight="1">
      <c r="A3" s="79" t="str">
        <f>'En Poule'!A3</f>
        <v>N° REGIONAL</v>
      </c>
      <c r="B3" s="150">
        <f>'En Poule'!C3</f>
        <v>0</v>
      </c>
      <c r="C3" s="151"/>
      <c r="D3" s="82"/>
      <c r="E3" s="83"/>
    </row>
    <row r="4" spans="1:5" ht="24" customHeight="1">
      <c r="A4" s="79" t="str">
        <f>'En Poule'!A4</f>
        <v>Lieu : </v>
      </c>
      <c r="B4" s="150">
        <f>'En Poule'!C4</f>
        <v>0</v>
      </c>
      <c r="C4" s="151"/>
      <c r="D4" s="82"/>
      <c r="E4" s="83"/>
    </row>
    <row r="5" spans="1:5" ht="24" customHeight="1">
      <c r="A5" s="79" t="str">
        <f>'En Poule'!A5</f>
        <v>Club :</v>
      </c>
      <c r="B5" s="150">
        <f>'En Poule'!C5</f>
        <v>0</v>
      </c>
      <c r="C5" s="151"/>
      <c r="D5" s="84"/>
      <c r="E5" s="85"/>
    </row>
    <row r="6" spans="1:5" ht="24" customHeight="1">
      <c r="A6" s="86"/>
      <c r="B6" s="87"/>
      <c r="C6" s="87"/>
      <c r="D6" s="88"/>
      <c r="E6" s="89"/>
    </row>
    <row r="7" spans="1:5" ht="24" customHeight="1">
      <c r="A7" s="90" t="s">
        <v>40</v>
      </c>
      <c r="B7" s="90" t="s">
        <v>41</v>
      </c>
      <c r="C7" s="90" t="s">
        <v>8</v>
      </c>
      <c r="D7" s="152" t="s">
        <v>42</v>
      </c>
      <c r="E7" s="153"/>
    </row>
    <row r="8" spans="1:5" ht="24" customHeight="1">
      <c r="A8" s="90">
        <f>'En Poule'!I4</f>
        <v>0</v>
      </c>
      <c r="B8" s="91">
        <f>'En Poule'!J4</f>
        <v>0</v>
      </c>
      <c r="C8" s="92">
        <f>'En Poule'!K4</f>
        <v>0</v>
      </c>
      <c r="D8" s="154"/>
      <c r="E8" s="155"/>
    </row>
    <row r="9" spans="1:5" ht="24" customHeight="1">
      <c r="A9" s="90" t="s">
        <v>43</v>
      </c>
      <c r="B9" s="158">
        <f>'En Poule'!K3</f>
        <v>0</v>
      </c>
      <c r="C9" s="158"/>
      <c r="D9" s="154"/>
      <c r="E9" s="155"/>
    </row>
    <row r="10" spans="1:5" ht="24" customHeight="1">
      <c r="A10" s="93" t="s">
        <v>44</v>
      </c>
      <c r="B10" s="166">
        <f>'En Poule'!K5</f>
        <v>0</v>
      </c>
      <c r="C10" s="166"/>
      <c r="D10" s="156"/>
      <c r="E10" s="157"/>
    </row>
    <row r="11" spans="1:5" ht="24" customHeight="1">
      <c r="A11" s="143"/>
      <c r="B11" s="144"/>
      <c r="C11" s="144"/>
      <c r="D11" s="144"/>
      <c r="E11" s="145"/>
    </row>
    <row r="12" spans="1:5" ht="24" customHeight="1">
      <c r="A12" s="146" t="s">
        <v>45</v>
      </c>
      <c r="B12" s="147"/>
      <c r="C12" s="147"/>
      <c r="D12" s="147"/>
      <c r="E12" s="148"/>
    </row>
    <row r="13" spans="1:5" ht="24" customHeight="1">
      <c r="A13" s="169" t="s">
        <v>46</v>
      </c>
      <c r="B13" s="160" t="s">
        <v>47</v>
      </c>
      <c r="C13" s="160" t="s">
        <v>21</v>
      </c>
      <c r="D13" s="168" t="s">
        <v>48</v>
      </c>
      <c r="E13" s="161" t="s">
        <v>57</v>
      </c>
    </row>
    <row r="14" spans="1:6" ht="24" customHeight="1">
      <c r="A14" s="167" t="str">
        <f>'En Poule'!A19</f>
        <v>Sortie de Poule</v>
      </c>
      <c r="B14" s="94">
        <f>'En Poule'!B19</f>
        <v>0</v>
      </c>
      <c r="C14" s="95">
        <f>'En Poule'!C19</f>
        <v>0</v>
      </c>
      <c r="D14" s="96">
        <f>B14*C14</f>
        <v>0</v>
      </c>
      <c r="E14" s="96">
        <f>'En Poule'!F19</f>
        <v>0</v>
      </c>
      <c r="F14" s="97"/>
    </row>
    <row r="15" spans="1:6" ht="24" customHeight="1">
      <c r="A15" s="167" t="str">
        <f>'En Poule'!A20</f>
        <v>1ère partie </v>
      </c>
      <c r="B15" s="94">
        <f>'En Poule'!B20</f>
        <v>0</v>
      </c>
      <c r="C15" s="95">
        <f>'En Poule'!C20</f>
        <v>0</v>
      </c>
      <c r="D15" s="96">
        <f aca="true" t="shared" si="0" ref="D15:D23">B15*C15</f>
        <v>0</v>
      </c>
      <c r="E15" s="96">
        <f>'En Poule'!F20</f>
        <v>0</v>
      </c>
      <c r="F15" s="97"/>
    </row>
    <row r="16" spans="1:6" ht="24" customHeight="1">
      <c r="A16" s="167" t="str">
        <f>'En Poule'!A21</f>
        <v>cadrage </v>
      </c>
      <c r="B16" s="94">
        <f>'En Poule'!B21</f>
        <v>0</v>
      </c>
      <c r="C16" s="95">
        <f>'En Poule'!C21</f>
        <v>0</v>
      </c>
      <c r="D16" s="96">
        <f t="shared" si="0"/>
        <v>0</v>
      </c>
      <c r="E16" s="96">
        <f>'En Poule'!F21</f>
        <v>0</v>
      </c>
      <c r="F16" s="97"/>
    </row>
    <row r="17" spans="1:6" ht="24" customHeight="1">
      <c r="A17" s="167" t="str">
        <f>'En Poule'!A22</f>
        <v>64ème</v>
      </c>
      <c r="B17" s="94">
        <f>IF('En Poule'!B22=0,"",'En Poule'!B22)</f>
      </c>
      <c r="C17" s="95">
        <f>IF('En Poule'!C22=0,"",'En Poule'!C22)</f>
      </c>
      <c r="D17" s="96">
        <f>IF('En Poule'!B22=0,"",B17*C17)</f>
      </c>
      <c r="E17" s="96">
        <f>IF('En Poule'!C22=0,"",'En Poule'!F22)</f>
      </c>
      <c r="F17" s="97"/>
    </row>
    <row r="18" spans="1:6" ht="24" customHeight="1">
      <c r="A18" s="167" t="str">
        <f>'En Poule'!A23</f>
        <v>32ème</v>
      </c>
      <c r="B18" s="94">
        <f>IF('En Poule'!B23=0,"",'En Poule'!B23)</f>
      </c>
      <c r="C18" s="95">
        <f>IF('En Poule'!C23=0,"",'En Poule'!C23)</f>
      </c>
      <c r="D18" s="96">
        <f>IF('En Poule'!B23=0,"",B18*C18)</f>
      </c>
      <c r="E18" s="96">
        <f>IF('En Poule'!C23=0,"",'En Poule'!F23)</f>
      </c>
      <c r="F18" s="97"/>
    </row>
    <row r="19" spans="1:6" ht="24" customHeight="1">
      <c r="A19" s="167" t="str">
        <f>'En Poule'!A24</f>
        <v>16ème</v>
      </c>
      <c r="B19" s="94" t="str">
        <f>'En Poule'!B24</f>
        <v>0</v>
      </c>
      <c r="C19" s="95">
        <f>'En Poule'!C24</f>
        <v>0</v>
      </c>
      <c r="D19" s="96">
        <f t="shared" si="0"/>
        <v>0</v>
      </c>
      <c r="E19" s="96">
        <f>'En Poule'!F24</f>
        <v>0</v>
      </c>
      <c r="F19" s="97"/>
    </row>
    <row r="20" spans="1:6" ht="24" customHeight="1">
      <c r="A20" s="167" t="str">
        <f>'En Poule'!A25</f>
        <v>8ème </v>
      </c>
      <c r="B20" s="94">
        <f>'En Poule'!B25</f>
        <v>8</v>
      </c>
      <c r="C20" s="95">
        <f>'En Poule'!C25</f>
        <v>0</v>
      </c>
      <c r="D20" s="96">
        <f t="shared" si="0"/>
        <v>0</v>
      </c>
      <c r="E20" s="96">
        <f>'En Poule'!F25</f>
        <v>0</v>
      </c>
      <c r="F20" s="97"/>
    </row>
    <row r="21" spans="1:6" ht="24" customHeight="1">
      <c r="A21" s="167" t="str">
        <f>'En Poule'!A26</f>
        <v>1/4 </v>
      </c>
      <c r="B21" s="94">
        <f>'En Poule'!B26</f>
        <v>4</v>
      </c>
      <c r="C21" s="95">
        <f>'En Poule'!C26</f>
        <v>0</v>
      </c>
      <c r="D21" s="96">
        <f t="shared" si="0"/>
        <v>0</v>
      </c>
      <c r="E21" s="96">
        <f>'En Poule'!F26</f>
        <v>0</v>
      </c>
      <c r="F21" s="97"/>
    </row>
    <row r="22" spans="1:5" ht="24" customHeight="1">
      <c r="A22" s="167" t="str">
        <f>'En Poule'!A27</f>
        <v>1/2</v>
      </c>
      <c r="B22" s="94">
        <f>'En Poule'!B27</f>
        <v>2</v>
      </c>
      <c r="C22" s="95">
        <f>'En Poule'!C27</f>
        <v>0</v>
      </c>
      <c r="D22" s="96">
        <f t="shared" si="0"/>
        <v>0</v>
      </c>
      <c r="E22" s="96">
        <f>'En Poule'!F27</f>
        <v>0</v>
      </c>
    </row>
    <row r="23" spans="1:5" ht="24" customHeight="1">
      <c r="A23" s="167" t="str">
        <f>'En Poule'!A28</f>
        <v>Finale</v>
      </c>
      <c r="B23" s="94">
        <f>'En Poule'!B28</f>
        <v>1</v>
      </c>
      <c r="C23" s="95">
        <f>'En Poule'!C28</f>
        <v>0</v>
      </c>
      <c r="D23" s="96">
        <f t="shared" si="0"/>
        <v>0</v>
      </c>
      <c r="E23" s="96">
        <f>'En Poule'!F28</f>
        <v>0</v>
      </c>
    </row>
    <row r="24" spans="3:4" ht="24" customHeight="1">
      <c r="C24" s="163" t="s">
        <v>60</v>
      </c>
      <c r="D24" s="164">
        <f>SUM(D14:D23)</f>
        <v>0</v>
      </c>
    </row>
  </sheetData>
  <sheetProtection sheet="1"/>
  <mergeCells count="10">
    <mergeCell ref="A11:E11"/>
    <mergeCell ref="A12:E12"/>
    <mergeCell ref="A1:E1"/>
    <mergeCell ref="B2:C2"/>
    <mergeCell ref="B3:C3"/>
    <mergeCell ref="B4:C4"/>
    <mergeCell ref="B5:C5"/>
    <mergeCell ref="D7:E10"/>
    <mergeCell ref="B9:C9"/>
    <mergeCell ref="B10:C10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L21" sqref="L21"/>
    </sheetView>
  </sheetViews>
  <sheetFormatPr defaultColWidth="11.421875" defaultRowHeight="15"/>
  <cols>
    <col min="8" max="8" width="15.7109375" style="0" customWidth="1"/>
    <col min="10" max="10" width="12.8515625" style="0" customWidth="1"/>
    <col min="11" max="11" width="14.00390625" style="0" customWidth="1"/>
  </cols>
  <sheetData>
    <row r="1" spans="1:11" ht="18">
      <c r="A1" s="141" t="s">
        <v>54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6" t="s">
        <v>0</v>
      </c>
      <c r="B2" s="137"/>
      <c r="C2" s="130"/>
      <c r="D2" s="131"/>
      <c r="E2" s="132"/>
      <c r="F2" s="133" t="s">
        <v>1</v>
      </c>
      <c r="G2" s="134"/>
      <c r="H2" s="135"/>
      <c r="I2" s="2"/>
      <c r="J2" s="133" t="s">
        <v>2</v>
      </c>
      <c r="K2" s="135"/>
    </row>
    <row r="3" spans="1:11" ht="18">
      <c r="A3" s="136" t="s">
        <v>49</v>
      </c>
      <c r="B3" s="137"/>
      <c r="C3" s="138"/>
      <c r="D3" s="139"/>
      <c r="E3" s="140"/>
      <c r="F3" s="133"/>
      <c r="G3" s="134"/>
      <c r="H3" s="135"/>
      <c r="I3" s="5"/>
      <c r="J3" s="6"/>
      <c r="K3" s="7">
        <f>I2</f>
        <v>0</v>
      </c>
    </row>
    <row r="4" spans="1:11" ht="18">
      <c r="A4" s="128" t="s">
        <v>4</v>
      </c>
      <c r="B4" s="129"/>
      <c r="C4" s="138"/>
      <c r="D4" s="139"/>
      <c r="E4" s="140"/>
      <c r="F4" s="133" t="s">
        <v>5</v>
      </c>
      <c r="G4" s="134"/>
      <c r="H4" s="135"/>
      <c r="I4" s="8"/>
      <c r="J4" s="9">
        <f>F10*G10</f>
        <v>0</v>
      </c>
      <c r="K4" s="7">
        <f>H10</f>
        <v>0</v>
      </c>
    </row>
    <row r="5" spans="1:11" ht="15">
      <c r="A5" s="128" t="s">
        <v>6</v>
      </c>
      <c r="B5" s="129"/>
      <c r="C5" s="130"/>
      <c r="D5" s="131"/>
      <c r="E5" s="132"/>
      <c r="F5" s="133" t="s">
        <v>7</v>
      </c>
      <c r="G5" s="134"/>
      <c r="H5" s="135"/>
      <c r="I5" s="10">
        <f>I4/2</f>
        <v>0</v>
      </c>
      <c r="J5" s="11" t="s">
        <v>8</v>
      </c>
      <c r="K5" s="12">
        <f>SUM(K3:K4)</f>
        <v>0</v>
      </c>
    </row>
    <row r="6" spans="1:11" ht="15">
      <c r="A6" s="128" t="s">
        <v>9</v>
      </c>
      <c r="B6" s="129"/>
      <c r="C6" s="130"/>
      <c r="D6" s="131"/>
      <c r="E6" s="132"/>
      <c r="F6" s="133"/>
      <c r="G6" s="134"/>
      <c r="H6" s="135"/>
      <c r="I6" s="13"/>
      <c r="J6" s="14"/>
      <c r="K6" s="14"/>
    </row>
    <row r="7" spans="1:11" ht="14.25">
      <c r="A7" s="15"/>
      <c r="B7" s="16"/>
      <c r="C7" s="16"/>
      <c r="D7" s="16"/>
      <c r="E7" s="17"/>
      <c r="F7" s="17"/>
      <c r="G7" s="18"/>
      <c r="H7" s="19"/>
      <c r="I7" s="16"/>
      <c r="J7" s="16"/>
      <c r="K7" s="20"/>
    </row>
    <row r="8" spans="1:11" ht="18">
      <c r="A8" s="114" t="s">
        <v>10</v>
      </c>
      <c r="B8" s="115"/>
      <c r="C8" s="115"/>
      <c r="D8" s="115"/>
      <c r="E8" s="115"/>
      <c r="F8" s="115"/>
      <c r="G8" s="115"/>
      <c r="H8" s="115"/>
      <c r="I8" s="115"/>
      <c r="J8" s="116"/>
      <c r="K8" s="20"/>
    </row>
    <row r="9" spans="1:11" ht="14.25">
      <c r="A9" s="21"/>
      <c r="B9" s="17"/>
      <c r="C9" s="17"/>
      <c r="D9" s="17"/>
      <c r="E9" s="22" t="s">
        <v>11</v>
      </c>
      <c r="F9" s="22" t="s">
        <v>12</v>
      </c>
      <c r="G9" s="23" t="s">
        <v>13</v>
      </c>
      <c r="H9" s="17"/>
      <c r="I9" s="17"/>
      <c r="J9" s="17"/>
      <c r="K9" s="20"/>
    </row>
    <row r="10" spans="1:11" ht="14.25">
      <c r="A10" s="117" t="s">
        <v>14</v>
      </c>
      <c r="B10" s="118"/>
      <c r="C10" s="118"/>
      <c r="D10" s="119"/>
      <c r="E10" s="24">
        <f>I4</f>
        <v>0</v>
      </c>
      <c r="F10" s="101"/>
      <c r="G10" s="100"/>
      <c r="H10" s="25">
        <f>F10*G10*E10</f>
        <v>0</v>
      </c>
      <c r="I10" s="16"/>
      <c r="J10" s="16"/>
      <c r="K10" s="20"/>
    </row>
    <row r="11" spans="1:11" ht="14.25">
      <c r="A11" s="117" t="s">
        <v>15</v>
      </c>
      <c r="B11" s="118"/>
      <c r="C11" s="118"/>
      <c r="D11" s="119"/>
      <c r="E11" s="17"/>
      <c r="F11" s="17"/>
      <c r="G11" s="26">
        <v>2150</v>
      </c>
      <c r="H11" s="27">
        <f>K3</f>
        <v>0</v>
      </c>
      <c r="I11" s="16"/>
      <c r="J11" s="16"/>
      <c r="K11" s="20"/>
    </row>
    <row r="12" spans="1:11" ht="15">
      <c r="A12" s="117" t="s">
        <v>16</v>
      </c>
      <c r="B12" s="118"/>
      <c r="C12" s="118"/>
      <c r="D12" s="119"/>
      <c r="E12" s="17"/>
      <c r="F12" s="17"/>
      <c r="G12" s="28"/>
      <c r="H12" s="29">
        <f>SUM(H10:H11)</f>
        <v>0</v>
      </c>
      <c r="I12" s="30"/>
      <c r="J12" s="31"/>
      <c r="K12" s="20"/>
    </row>
    <row r="13" spans="1:11" ht="15.75" customHeight="1">
      <c r="A13" s="120" t="s">
        <v>17</v>
      </c>
      <c r="B13" s="121"/>
      <c r="C13" s="121"/>
      <c r="D13" s="121"/>
      <c r="E13" s="122"/>
      <c r="F13" s="32">
        <v>0.25</v>
      </c>
      <c r="G13" s="33">
        <v>0.25</v>
      </c>
      <c r="H13" s="34">
        <f>H12*F13</f>
        <v>0</v>
      </c>
      <c r="I13" s="123"/>
      <c r="J13" s="35"/>
      <c r="K13" s="36"/>
    </row>
    <row r="14" spans="1:11" ht="15.75" customHeight="1">
      <c r="A14" s="125" t="s">
        <v>18</v>
      </c>
      <c r="B14" s="126"/>
      <c r="C14" s="126"/>
      <c r="D14" s="126"/>
      <c r="E14" s="127"/>
      <c r="F14" s="37">
        <v>0.6</v>
      </c>
      <c r="G14" s="38">
        <v>0.6</v>
      </c>
      <c r="H14" s="39">
        <f>I28*G14</f>
        <v>0</v>
      </c>
      <c r="I14" s="124"/>
      <c r="J14" s="36"/>
      <c r="K14" s="36"/>
    </row>
    <row r="15" spans="1:11" ht="18">
      <c r="A15" s="105" t="s">
        <v>19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20"/>
    </row>
    <row r="16" spans="1:11" ht="14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20"/>
    </row>
    <row r="17" spans="1:11" ht="14.25">
      <c r="A17" s="40"/>
      <c r="B17" s="106" t="s">
        <v>16</v>
      </c>
      <c r="C17" s="107"/>
      <c r="D17" s="108"/>
      <c r="E17" s="41">
        <f>H12</f>
        <v>0</v>
      </c>
      <c r="F17" s="42"/>
      <c r="G17" s="43"/>
      <c r="H17" s="44"/>
      <c r="I17" s="44"/>
      <c r="J17" s="44"/>
      <c r="K17" s="20"/>
    </row>
    <row r="18" spans="1:11" ht="42.75">
      <c r="A18" s="45"/>
      <c r="B18" s="46" t="s">
        <v>20</v>
      </c>
      <c r="C18" s="46" t="s">
        <v>21</v>
      </c>
      <c r="D18" s="47" t="s">
        <v>22</v>
      </c>
      <c r="E18" s="48" t="s">
        <v>23</v>
      </c>
      <c r="F18" s="49" t="s">
        <v>24</v>
      </c>
      <c r="G18" s="43"/>
      <c r="H18" s="50"/>
      <c r="I18" s="50"/>
      <c r="J18" s="50"/>
      <c r="K18" s="20"/>
    </row>
    <row r="19" spans="1:11" ht="19.5" customHeight="1">
      <c r="A19" s="51" t="s">
        <v>50</v>
      </c>
      <c r="B19" s="52">
        <f>I5</f>
        <v>0</v>
      </c>
      <c r="C19" s="171">
        <v>0</v>
      </c>
      <c r="D19" s="54">
        <f>B19*C19</f>
        <v>0</v>
      </c>
      <c r="E19" s="27">
        <f>E17-D19</f>
        <v>0</v>
      </c>
      <c r="F19" s="55">
        <f>C19</f>
        <v>0</v>
      </c>
      <c r="G19" s="56"/>
      <c r="H19" s="57"/>
      <c r="I19" s="50"/>
      <c r="J19" s="50"/>
      <c r="K19" s="20"/>
    </row>
    <row r="20" spans="1:11" ht="19.5" customHeight="1">
      <c r="A20" s="51" t="s">
        <v>51</v>
      </c>
      <c r="B20" s="58">
        <f>ROUNDUP($B$19/2,0)</f>
        <v>0</v>
      </c>
      <c r="C20" s="59"/>
      <c r="D20" s="27">
        <f>B20*C20</f>
        <v>0</v>
      </c>
      <c r="E20" s="60">
        <f>E19-D20</f>
        <v>0</v>
      </c>
      <c r="F20" s="55">
        <f aca="true" t="shared" si="0" ref="F20:F28">F19+C20</f>
        <v>0</v>
      </c>
      <c r="G20" s="56"/>
      <c r="H20" s="57"/>
      <c r="I20" s="50"/>
      <c r="J20" s="50"/>
      <c r="K20" s="20"/>
    </row>
    <row r="21" spans="1:11" ht="19.5" customHeight="1">
      <c r="A21" s="51" t="s">
        <v>27</v>
      </c>
      <c r="B21" s="24">
        <f>IF(B20&gt;=128,B20-128,IF(B20&gt;=64,B20-"64",IF(B20&gt;=32,B20-"32",IF(B20&gt;=16,B20-16,0))))</f>
        <v>0</v>
      </c>
      <c r="C21" s="59"/>
      <c r="D21" s="27">
        <f aca="true" t="shared" si="1" ref="D21:D28">B21*C21</f>
        <v>0</v>
      </c>
      <c r="E21" s="60">
        <f aca="true" t="shared" si="2" ref="E21:E28">E20-D21</f>
        <v>0</v>
      </c>
      <c r="F21" s="55">
        <f t="shared" si="0"/>
        <v>0</v>
      </c>
      <c r="G21" s="61"/>
      <c r="H21" s="62"/>
      <c r="I21" s="63"/>
      <c r="J21" s="64"/>
      <c r="K21" s="64"/>
    </row>
    <row r="22" spans="1:11" ht="19.5" customHeight="1">
      <c r="A22" s="51" t="s">
        <v>28</v>
      </c>
      <c r="B22" s="65">
        <f>IF(B20-B21=128,128/2,0)</f>
        <v>0</v>
      </c>
      <c r="C22" s="66"/>
      <c r="D22" s="27">
        <f t="shared" si="1"/>
        <v>0</v>
      </c>
      <c r="E22" s="60">
        <f t="shared" si="2"/>
        <v>0</v>
      </c>
      <c r="F22" s="55">
        <f t="shared" si="0"/>
        <v>0</v>
      </c>
      <c r="G22" s="61"/>
      <c r="H22" s="62"/>
      <c r="I22" s="63"/>
      <c r="J22" s="64"/>
      <c r="K22" s="64"/>
    </row>
    <row r="23" spans="1:11" ht="19.5" customHeight="1">
      <c r="A23" s="51" t="s">
        <v>29</v>
      </c>
      <c r="B23" s="67">
        <f>IF(B20-B21=64,32,IF(B22=64,B22/2,0))</f>
        <v>0</v>
      </c>
      <c r="C23" s="66"/>
      <c r="D23" s="27">
        <f t="shared" si="1"/>
        <v>0</v>
      </c>
      <c r="E23" s="60">
        <f t="shared" si="2"/>
        <v>0</v>
      </c>
      <c r="F23" s="55">
        <f t="shared" si="0"/>
        <v>0</v>
      </c>
      <c r="G23" s="68"/>
      <c r="H23" s="64"/>
      <c r="I23" s="64"/>
      <c r="J23" s="64"/>
      <c r="K23" s="64"/>
    </row>
    <row r="24" spans="1:11" ht="19.5" customHeight="1">
      <c r="A24" s="69" t="s">
        <v>30</v>
      </c>
      <c r="B24" s="67">
        <f>IF(B21-B22=64,32,IF(B23=64,B23/2,0))</f>
        <v>0</v>
      </c>
      <c r="C24" s="66"/>
      <c r="D24" s="27">
        <f t="shared" si="1"/>
        <v>0</v>
      </c>
      <c r="E24" s="60">
        <f t="shared" si="2"/>
        <v>0</v>
      </c>
      <c r="F24" s="55">
        <f t="shared" si="0"/>
        <v>0</v>
      </c>
      <c r="G24" s="43"/>
      <c r="H24" s="50"/>
      <c r="I24" s="50"/>
      <c r="J24" s="50"/>
      <c r="K24" s="20"/>
    </row>
    <row r="25" spans="1:11" ht="19.5" customHeight="1">
      <c r="A25" s="69" t="s">
        <v>31</v>
      </c>
      <c r="B25" s="67">
        <v>8</v>
      </c>
      <c r="C25" s="66"/>
      <c r="D25" s="27">
        <f t="shared" si="1"/>
        <v>0</v>
      </c>
      <c r="E25" s="60">
        <f t="shared" si="2"/>
        <v>0</v>
      </c>
      <c r="F25" s="55">
        <f t="shared" si="0"/>
        <v>0</v>
      </c>
      <c r="G25" s="43"/>
      <c r="H25" s="50"/>
      <c r="I25" s="50"/>
      <c r="J25" s="50"/>
      <c r="K25" s="20"/>
    </row>
    <row r="26" spans="1:11" ht="19.5" customHeight="1">
      <c r="A26" s="69" t="s">
        <v>32</v>
      </c>
      <c r="B26" s="70">
        <v>4</v>
      </c>
      <c r="C26" s="66"/>
      <c r="D26" s="27">
        <f t="shared" si="1"/>
        <v>0</v>
      </c>
      <c r="E26" s="60">
        <f t="shared" si="2"/>
        <v>0</v>
      </c>
      <c r="F26" s="55">
        <f t="shared" si="0"/>
        <v>0</v>
      </c>
      <c r="G26" s="170" t="str">
        <f>IF(I27&gt;K27,IF(I28&lt;K28,1,0),"0")</f>
        <v>0</v>
      </c>
      <c r="H26" s="50"/>
      <c r="I26" s="50"/>
      <c r="J26" s="50"/>
      <c r="K26" s="20"/>
    </row>
    <row r="27" spans="1:11" ht="19.5" customHeight="1">
      <c r="A27" s="69" t="s">
        <v>33</v>
      </c>
      <c r="B27" s="67">
        <v>2</v>
      </c>
      <c r="C27" s="66"/>
      <c r="D27" s="27">
        <f t="shared" si="1"/>
        <v>0</v>
      </c>
      <c r="E27" s="60">
        <f t="shared" si="2"/>
        <v>0</v>
      </c>
      <c r="F27" s="55">
        <f t="shared" si="0"/>
        <v>0</v>
      </c>
      <c r="G27" s="109" t="s">
        <v>34</v>
      </c>
      <c r="H27" s="110"/>
      <c r="I27" s="71">
        <f>F27</f>
        <v>0</v>
      </c>
      <c r="J27" s="104" t="s">
        <v>35</v>
      </c>
      <c r="K27" s="72">
        <f>H14</f>
        <v>0</v>
      </c>
    </row>
    <row r="28" spans="1:11" ht="19.5" customHeight="1">
      <c r="A28" s="69" t="s">
        <v>36</v>
      </c>
      <c r="B28" s="73">
        <v>1</v>
      </c>
      <c r="C28" s="74">
        <f>E27</f>
        <v>0</v>
      </c>
      <c r="D28" s="27">
        <f t="shared" si="1"/>
        <v>0</v>
      </c>
      <c r="E28" s="60">
        <f t="shared" si="2"/>
        <v>0</v>
      </c>
      <c r="F28" s="55">
        <f t="shared" si="0"/>
        <v>0</v>
      </c>
      <c r="G28" s="111" t="s">
        <v>37</v>
      </c>
      <c r="H28" s="112"/>
      <c r="I28" s="71">
        <f>F28</f>
        <v>0</v>
      </c>
      <c r="J28" s="38" t="s">
        <v>38</v>
      </c>
      <c r="K28" s="29">
        <f>H13</f>
        <v>0</v>
      </c>
    </row>
    <row r="29" spans="1:11" ht="14.25">
      <c r="A29" s="75"/>
      <c r="B29" s="76"/>
      <c r="C29" s="76"/>
      <c r="D29" s="162">
        <f>SUM(D19:D28)</f>
        <v>0</v>
      </c>
      <c r="E29" s="77"/>
      <c r="F29" s="17"/>
      <c r="G29" s="18"/>
      <c r="H29" s="19"/>
      <c r="I29" s="16"/>
      <c r="J29" s="16"/>
      <c r="K29" s="20"/>
    </row>
    <row r="30" spans="1:11" ht="18">
      <c r="A30" s="165" t="s">
        <v>39</v>
      </c>
      <c r="B30" s="63"/>
      <c r="C30" s="63"/>
      <c r="E30" s="165"/>
      <c r="F30" s="165"/>
      <c r="G30" s="165"/>
      <c r="H30" s="113" t="str">
        <f>IF(G26=1,"La répartition est correcte","La répartition est incorrecte")</f>
        <v>La répartition est incorrecte</v>
      </c>
      <c r="I30" s="113"/>
      <c r="J30" s="113"/>
      <c r="K30" s="113"/>
    </row>
    <row r="31" ht="14.25">
      <c r="J31" s="103"/>
    </row>
    <row r="32" spans="9:10" ht="14.25">
      <c r="I32" s="159"/>
      <c r="J32" s="159"/>
    </row>
  </sheetData>
  <sheetProtection sheet="1"/>
  <mergeCells count="30">
    <mergeCell ref="H30:K30"/>
    <mergeCell ref="I32:J32"/>
    <mergeCell ref="A1:K1"/>
    <mergeCell ref="A2:B2"/>
    <mergeCell ref="C2:E2"/>
    <mergeCell ref="F2:H2"/>
    <mergeCell ref="J2:K2"/>
    <mergeCell ref="A3:B3"/>
    <mergeCell ref="C3:E3"/>
    <mergeCell ref="F3:H3"/>
    <mergeCell ref="A4:B4"/>
    <mergeCell ref="A15:J15"/>
    <mergeCell ref="B17:D17"/>
    <mergeCell ref="C4:E4"/>
    <mergeCell ref="F4:H4"/>
    <mergeCell ref="A5:B5"/>
    <mergeCell ref="C5:E5"/>
    <mergeCell ref="F5:H5"/>
    <mergeCell ref="A6:B6"/>
    <mergeCell ref="C6:E6"/>
    <mergeCell ref="F6:H6"/>
    <mergeCell ref="A8:J8"/>
    <mergeCell ref="A10:D10"/>
    <mergeCell ref="A11:D11"/>
    <mergeCell ref="G27:H27"/>
    <mergeCell ref="G28:H28"/>
    <mergeCell ref="A12:D12"/>
    <mergeCell ref="A13:E13"/>
    <mergeCell ref="I13:I14"/>
    <mergeCell ref="A14:E14"/>
  </mergeCells>
  <conditionalFormatting sqref="H30:K30">
    <cfRule type="expression" priority="1" dxfId="5" stopIfTrue="1">
      <formula>$G$26=1</formula>
    </cfRule>
    <cfRule type="expression" priority="2" dxfId="4" stopIfTrue="1">
      <formula>$G$26=0</formula>
    </cfRule>
  </conditionalFormatting>
  <printOptions horizontalCentered="1"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18" sqref="H18"/>
    </sheetView>
  </sheetViews>
  <sheetFormatPr defaultColWidth="11.421875" defaultRowHeight="24" customHeight="1"/>
  <cols>
    <col min="1" max="1" width="34.421875" style="98" customWidth="1"/>
    <col min="2" max="2" width="21.7109375" style="78" customWidth="1"/>
    <col min="3" max="3" width="22.57421875" style="78" customWidth="1"/>
    <col min="4" max="4" width="23.7109375" style="99" customWidth="1"/>
    <col min="5" max="5" width="26.28125" style="78" customWidth="1"/>
    <col min="6" max="16384" width="11.421875" style="78" customWidth="1"/>
  </cols>
  <sheetData>
    <row r="1" spans="1:5" ht="24" customHeight="1">
      <c r="A1" s="149" t="s">
        <v>56</v>
      </c>
      <c r="B1" s="149"/>
      <c r="C1" s="149"/>
      <c r="D1" s="149"/>
      <c r="E1" s="149"/>
    </row>
    <row r="2" spans="1:5" ht="24" customHeight="1">
      <c r="A2" s="79" t="str">
        <f>'En E D '!A2:B2</f>
        <v>DELEGUE</v>
      </c>
      <c r="B2" s="150">
        <f>'En E D '!C2</f>
        <v>0</v>
      </c>
      <c r="C2" s="151"/>
      <c r="D2" s="80"/>
      <c r="E2" s="81"/>
    </row>
    <row r="3" spans="1:5" ht="24" customHeight="1">
      <c r="A3" s="79" t="str">
        <f>'En E D '!A3:B3</f>
        <v>REGIONAL</v>
      </c>
      <c r="B3" s="150">
        <f>'En E D '!C3</f>
        <v>0</v>
      </c>
      <c r="C3" s="151"/>
      <c r="D3" s="82"/>
      <c r="E3" s="83"/>
    </row>
    <row r="4" spans="1:5" ht="24" customHeight="1">
      <c r="A4" s="79" t="str">
        <f>'En E D '!A4:B4</f>
        <v>Lieu : </v>
      </c>
      <c r="B4" s="150">
        <f>'En E D '!C4</f>
        <v>0</v>
      </c>
      <c r="C4" s="151"/>
      <c r="D4" s="82"/>
      <c r="E4" s="83"/>
    </row>
    <row r="5" spans="1:5" ht="24" customHeight="1">
      <c r="A5" s="79" t="str">
        <f>'En E D '!A5:B5</f>
        <v>Club :</v>
      </c>
      <c r="B5" s="150">
        <f>'En E D '!C5</f>
        <v>0</v>
      </c>
      <c r="C5" s="151"/>
      <c r="D5" s="84"/>
      <c r="E5" s="85"/>
    </row>
    <row r="6" spans="1:5" ht="24" customHeight="1">
      <c r="A6" s="86"/>
      <c r="B6" s="87"/>
      <c r="C6" s="87"/>
      <c r="D6" s="88"/>
      <c r="E6" s="89"/>
    </row>
    <row r="7" spans="1:5" ht="24" customHeight="1">
      <c r="A7" s="90" t="s">
        <v>40</v>
      </c>
      <c r="B7" s="90" t="s">
        <v>41</v>
      </c>
      <c r="C7" s="90" t="s">
        <v>8</v>
      </c>
      <c r="D7" s="152" t="s">
        <v>52</v>
      </c>
      <c r="E7" s="153"/>
    </row>
    <row r="8" spans="1:5" ht="24" customHeight="1">
      <c r="A8" s="90">
        <f>'En E D '!I4</f>
        <v>0</v>
      </c>
      <c r="B8" s="91">
        <f>'En E D '!J4</f>
        <v>0</v>
      </c>
      <c r="C8" s="92">
        <f>'En E D '!H10</f>
        <v>0</v>
      </c>
      <c r="D8" s="154"/>
      <c r="E8" s="155"/>
    </row>
    <row r="9" spans="1:5" ht="24" customHeight="1">
      <c r="A9" s="90" t="s">
        <v>43</v>
      </c>
      <c r="B9" s="158">
        <f>'En E D '!I2</f>
        <v>0</v>
      </c>
      <c r="C9" s="158"/>
      <c r="D9" s="154"/>
      <c r="E9" s="155"/>
    </row>
    <row r="10" spans="1:5" ht="24" customHeight="1">
      <c r="A10" s="93" t="s">
        <v>44</v>
      </c>
      <c r="B10" s="166">
        <f>'En E D '!H12</f>
        <v>0</v>
      </c>
      <c r="C10" s="166"/>
      <c r="D10" s="156"/>
      <c r="E10" s="157"/>
    </row>
    <row r="11" spans="1:5" ht="24" customHeight="1">
      <c r="A11" s="143"/>
      <c r="B11" s="144"/>
      <c r="C11" s="144"/>
      <c r="D11" s="144"/>
      <c r="E11" s="145"/>
    </row>
    <row r="12" spans="1:5" ht="24" customHeight="1">
      <c r="A12" s="146" t="s">
        <v>45</v>
      </c>
      <c r="B12" s="147"/>
      <c r="C12" s="147"/>
      <c r="D12" s="147"/>
      <c r="E12" s="148"/>
    </row>
    <row r="13" spans="1:5" ht="24" customHeight="1">
      <c r="A13" s="169" t="s">
        <v>46</v>
      </c>
      <c r="B13" s="160" t="s">
        <v>47</v>
      </c>
      <c r="C13" s="160" t="s">
        <v>21</v>
      </c>
      <c r="D13" s="168" t="s">
        <v>48</v>
      </c>
      <c r="E13" s="161" t="s">
        <v>57</v>
      </c>
    </row>
    <row r="14" spans="1:6" ht="24" customHeight="1">
      <c r="A14" s="167" t="str">
        <f>'En E D '!A19</f>
        <v>1ére  partie</v>
      </c>
      <c r="B14" s="94">
        <f>IF('En E D '!B14=0,"",'En E D '!B14)</f>
      </c>
      <c r="C14" s="95">
        <f>IF('En E D '!C14=0,"",'En E D '!C14)</f>
      </c>
      <c r="D14" s="96">
        <f>IF('En E D '!B19=0,"",B14*C14)</f>
      </c>
      <c r="E14" s="96">
        <f>'En E D '!F19</f>
        <v>0</v>
      </c>
      <c r="F14" s="97"/>
    </row>
    <row r="15" spans="1:6" ht="24" customHeight="1">
      <c r="A15" s="167" t="str">
        <f>'En E D '!A20</f>
        <v>2ème partie </v>
      </c>
      <c r="B15" s="94">
        <f>'En E D '!B20</f>
        <v>0</v>
      </c>
      <c r="C15" s="95">
        <f>'En E D '!C20</f>
        <v>0</v>
      </c>
      <c r="D15" s="96">
        <f aca="true" t="shared" si="0" ref="D15:D23">B15*C15</f>
        <v>0</v>
      </c>
      <c r="E15" s="96">
        <f>'En E D '!F20</f>
        <v>0</v>
      </c>
      <c r="F15" s="97"/>
    </row>
    <row r="16" spans="1:6" ht="24" customHeight="1">
      <c r="A16" s="167" t="str">
        <f>'En E D '!A21</f>
        <v>cadrage </v>
      </c>
      <c r="B16" s="94">
        <f>'En E D '!B21</f>
        <v>0</v>
      </c>
      <c r="C16" s="95">
        <f>'En E D '!C21</f>
        <v>0</v>
      </c>
      <c r="D16" s="96">
        <f t="shared" si="0"/>
        <v>0</v>
      </c>
      <c r="E16" s="96">
        <f>'En E D '!F21</f>
        <v>0</v>
      </c>
      <c r="F16" s="97"/>
    </row>
    <row r="17" spans="1:6" ht="24" customHeight="1">
      <c r="A17" s="167" t="str">
        <f>'En E D '!A22</f>
        <v>64ème</v>
      </c>
      <c r="B17" s="94">
        <f>IF('En E D '!B22=0,"",'En E D '!B22)</f>
      </c>
      <c r="C17" s="95">
        <f>IF('En E D '!C22=0,"",'En E D '!C22)</f>
      </c>
      <c r="D17" s="96">
        <f>IF('En E D '!B22=0,"",B17*C17)</f>
      </c>
      <c r="E17" s="96">
        <f>'En E D '!F22</f>
        <v>0</v>
      </c>
      <c r="F17" s="97"/>
    </row>
    <row r="18" spans="1:6" ht="24" customHeight="1">
      <c r="A18" s="167" t="str">
        <f>'En E D '!A23</f>
        <v>32ème</v>
      </c>
      <c r="B18" s="94">
        <f>IF('En E D '!B23=0,"",'En E D '!B23)</f>
      </c>
      <c r="C18" s="95">
        <f>IF('En E D '!C23=0,"",'En E D '!C23)</f>
      </c>
      <c r="D18" s="96">
        <f>IF('En E D '!B23=0,"",B18*C18)</f>
      </c>
      <c r="E18" s="96">
        <f>'En E D '!F23</f>
        <v>0</v>
      </c>
      <c r="F18" s="97"/>
    </row>
    <row r="19" spans="1:6" ht="24" customHeight="1">
      <c r="A19" s="167" t="str">
        <f>'En E D '!A24</f>
        <v>16ème</v>
      </c>
      <c r="B19" s="94">
        <f>IF('En E D '!B24=0,"",'En E D '!B24)</f>
      </c>
      <c r="C19" s="95">
        <f>IF('En E D '!C24=0,"",'En E D '!C24)</f>
      </c>
      <c r="D19" s="96">
        <f>IF('En E D '!B24=0,"",B19*C19)</f>
      </c>
      <c r="E19" s="96">
        <f>'En E D '!F24</f>
        <v>0</v>
      </c>
      <c r="F19" s="97"/>
    </row>
    <row r="20" spans="1:6" ht="24" customHeight="1">
      <c r="A20" s="167" t="str">
        <f>'En E D '!A25</f>
        <v>8ème </v>
      </c>
      <c r="B20" s="94">
        <f>'En E D '!B25</f>
        <v>8</v>
      </c>
      <c r="C20" s="95">
        <f>'En E D '!C25</f>
        <v>0</v>
      </c>
      <c r="D20" s="96">
        <f t="shared" si="0"/>
        <v>0</v>
      </c>
      <c r="E20" s="96">
        <f>'En E D '!F25</f>
        <v>0</v>
      </c>
      <c r="F20" s="97"/>
    </row>
    <row r="21" spans="1:6" ht="24" customHeight="1">
      <c r="A21" s="167" t="str">
        <f>'En E D '!A26</f>
        <v>1/4 </v>
      </c>
      <c r="B21" s="94">
        <f>'En E D '!B26</f>
        <v>4</v>
      </c>
      <c r="C21" s="95">
        <f>'En E D '!C26</f>
        <v>0</v>
      </c>
      <c r="D21" s="96">
        <f t="shared" si="0"/>
        <v>0</v>
      </c>
      <c r="E21" s="96">
        <f>'En E D '!F26</f>
        <v>0</v>
      </c>
      <c r="F21" s="97"/>
    </row>
    <row r="22" spans="1:5" ht="24" customHeight="1">
      <c r="A22" s="167" t="str">
        <f>'En E D '!A27</f>
        <v>1/2</v>
      </c>
      <c r="B22" s="94">
        <f>'En E D '!B27</f>
        <v>2</v>
      </c>
      <c r="C22" s="95">
        <f>'En E D '!C27</f>
        <v>0</v>
      </c>
      <c r="D22" s="96">
        <f t="shared" si="0"/>
        <v>0</v>
      </c>
      <c r="E22" s="96">
        <f>'En E D '!F27</f>
        <v>0</v>
      </c>
    </row>
    <row r="23" spans="1:5" ht="24" customHeight="1">
      <c r="A23" s="167" t="str">
        <f>'En E D '!A28</f>
        <v>Finale</v>
      </c>
      <c r="B23" s="94">
        <f>'En E D '!B28</f>
        <v>1</v>
      </c>
      <c r="C23" s="95">
        <f>'En E D '!C28</f>
        <v>0</v>
      </c>
      <c r="D23" s="96">
        <f t="shared" si="0"/>
        <v>0</v>
      </c>
      <c r="E23" s="96">
        <f>'En E D '!F28</f>
        <v>0</v>
      </c>
    </row>
    <row r="24" spans="3:4" ht="24" customHeight="1">
      <c r="C24" s="163" t="s">
        <v>60</v>
      </c>
      <c r="D24" s="164">
        <f>SUM(D14:D23)</f>
        <v>0</v>
      </c>
    </row>
  </sheetData>
  <sheetProtection sheet="1"/>
  <mergeCells count="10">
    <mergeCell ref="A11:E11"/>
    <mergeCell ref="A12:E12"/>
    <mergeCell ref="A1:E1"/>
    <mergeCell ref="B2:C2"/>
    <mergeCell ref="B3:C3"/>
    <mergeCell ref="B4:C4"/>
    <mergeCell ref="B5:C5"/>
    <mergeCell ref="D7:E10"/>
    <mergeCell ref="B9:C9"/>
    <mergeCell ref="B10:C10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Jacques Lafforgue</dc:creator>
  <cp:keywords/>
  <dc:description/>
  <cp:lastModifiedBy>jpc</cp:lastModifiedBy>
  <cp:lastPrinted>2019-03-14T09:32:06Z</cp:lastPrinted>
  <dcterms:created xsi:type="dcterms:W3CDTF">2015-11-01T17:23:52Z</dcterms:created>
  <dcterms:modified xsi:type="dcterms:W3CDTF">2019-03-14T09:36:49Z</dcterms:modified>
  <cp:category/>
  <cp:version/>
  <cp:contentType/>
  <cp:contentStatus/>
</cp:coreProperties>
</file>